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bojanic\OneDrive - Hrvatski Telekom\Documents\004 PREDAVANJA\002 IMPA agilna certfikacija\00 CAAL CERT\Isporuke\Agilna certifikacija prijavni paket i pitanjaFINAL\APLIKACIJSKI PAKET HR Agilni\A razina\"/>
    </mc:Choice>
  </mc:AlternateContent>
  <xr:revisionPtr revIDLastSave="0" documentId="13_ncr:1_{F6BCE5F0-1CB8-455C-98F1-82E09B449DD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UPUTE" sheetId="1" r:id="rId1"/>
    <sheet name="PRIMJER" sheetId="2" r:id="rId2"/>
    <sheet name="BODOVI KANDIDATA" sheetId="3" r:id="rId3"/>
  </sheets>
  <definedNames>
    <definedName name="Z_84812833_A7E2_4E6A_B2C2_E5D291715A5A_.wvu.Cols" localSheetId="2">'BODOVI KANDIDATA'!$M:$M</definedName>
    <definedName name="Z_84812833_A7E2_4E6A_B2C2_E5D291715A5A_.wvu.Cols" localSheetId="1">PRIMJER!$M:$M</definedName>
    <definedName name="Z_84812833_A7E2_4E6A_B2C2_E5D291715A5A_.wvu.PrintArea" localSheetId="2">'BODOVI KANDIDATA'!$B$2:$J$58</definedName>
    <definedName name="Z_84812833_A7E2_4E6A_B2C2_E5D291715A5A_.wvu.PrintArea" localSheetId="1">PRIMJER!$B$2:$J$57</definedName>
    <definedName name="Z_84812833_A7E2_4E6A_B2C2_E5D291715A5A_.wvu.PrintArea" localSheetId="0">UPUTE!$A$1:$D$23</definedName>
    <definedName name="Z_C290C7ED_5234_408D_8347_5F0C7054228A_.wvu.PrintArea" localSheetId="2">'BODOVI KANDIDATA'!$B$2:$J$58</definedName>
    <definedName name="Z_C290C7ED_5234_408D_8347_5F0C7054228A_.wvu.PrintArea" localSheetId="1">PRIMJER!$B$2:$J$57</definedName>
    <definedName name="Z_C290C7ED_5234_408D_8347_5F0C7054228A_.wvu.PrintArea" localSheetId="0">UPUTE!$A$1:$D$23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XXr0ycv2oFtzSteh1KQ8jEh2dI1nVs0OYOm+zq7WV4="/>
    </ext>
  </extLst>
</workbook>
</file>

<file path=xl/calcChain.xml><?xml version="1.0" encoding="utf-8"?>
<calcChain xmlns="http://schemas.openxmlformats.org/spreadsheetml/2006/main">
  <c r="B31" i="3" l="1"/>
  <c r="B32" i="3"/>
  <c r="B33" i="3"/>
  <c r="B34" i="3"/>
  <c r="B35" i="3"/>
  <c r="B36" i="3"/>
  <c r="B37" i="3"/>
  <c r="B38" i="3"/>
  <c r="B39" i="3"/>
  <c r="B40" i="3"/>
  <c r="B41" i="3"/>
  <c r="B42" i="3"/>
  <c r="B43" i="3"/>
  <c r="B30" i="3"/>
  <c r="B18" i="3"/>
  <c r="B19" i="3"/>
  <c r="B20" i="3"/>
  <c r="B21" i="3"/>
  <c r="B22" i="3"/>
  <c r="B23" i="3"/>
  <c r="B24" i="3"/>
  <c r="B25" i="3"/>
  <c r="B26" i="3"/>
  <c r="B17" i="3"/>
  <c r="B10" i="3"/>
  <c r="B11" i="3"/>
  <c r="B12" i="3"/>
  <c r="B13" i="3"/>
  <c r="B9" i="3"/>
  <c r="B42" i="2"/>
  <c r="B43" i="2"/>
  <c r="E99" i="3"/>
  <c r="E100" i="3" s="1"/>
  <c r="B58" i="3"/>
  <c r="E52" i="3"/>
  <c r="D52" i="3"/>
  <c r="E51" i="3"/>
  <c r="D51" i="3"/>
  <c r="E50" i="3"/>
  <c r="D50" i="3"/>
  <c r="E49" i="3"/>
  <c r="D49" i="3"/>
  <c r="E45" i="3"/>
  <c r="D45" i="3"/>
  <c r="M31" i="3"/>
  <c r="M32" i="3" s="1"/>
  <c r="M19" i="3"/>
  <c r="M18" i="3"/>
  <c r="M10" i="3"/>
  <c r="M11" i="3" s="1"/>
  <c r="D5" i="3"/>
  <c r="J3" i="3"/>
  <c r="E98" i="2"/>
  <c r="B57" i="2"/>
  <c r="E51" i="2"/>
  <c r="D51" i="2"/>
  <c r="E50" i="2"/>
  <c r="D50" i="2"/>
  <c r="E49" i="2"/>
  <c r="E48" i="2"/>
  <c r="D48" i="2"/>
  <c r="E44" i="2"/>
  <c r="D44" i="2"/>
  <c r="M31" i="2"/>
  <c r="M32" i="2" s="1"/>
  <c r="B31" i="2"/>
  <c r="B30" i="2"/>
  <c r="M18" i="2"/>
  <c r="M19" i="2" s="1"/>
  <c r="M20" i="2" s="1"/>
  <c r="B18" i="2"/>
  <c r="B17" i="2"/>
  <c r="M10" i="2"/>
  <c r="M11" i="2" s="1"/>
  <c r="B10" i="2"/>
  <c r="B9" i="2"/>
  <c r="D5" i="2"/>
  <c r="J3" i="2"/>
  <c r="G52" i="3" l="1"/>
  <c r="M21" i="2"/>
  <c r="B20" i="2"/>
  <c r="M33" i="2"/>
  <c r="B32" i="2"/>
  <c r="M33" i="3"/>
  <c r="M12" i="3"/>
  <c r="M12" i="2"/>
  <c r="B11" i="2"/>
  <c r="B19" i="2"/>
  <c r="E99" i="2"/>
  <c r="M20" i="3"/>
  <c r="M13" i="3" l="1"/>
  <c r="M21" i="3"/>
  <c r="M34" i="3"/>
  <c r="B33" i="2"/>
  <c r="M34" i="2"/>
  <c r="B12" i="2"/>
  <c r="M13" i="2"/>
  <c r="M22" i="2"/>
  <c r="B21" i="2"/>
  <c r="M35" i="2" l="1"/>
  <c r="B34" i="2"/>
  <c r="M35" i="3"/>
  <c r="M23" i="2"/>
  <c r="B22" i="2"/>
  <c r="M22" i="3"/>
  <c r="E14" i="2"/>
  <c r="D14" i="2"/>
  <c r="B13" i="2"/>
  <c r="D14" i="3"/>
  <c r="E14" i="3"/>
  <c r="M23" i="3" l="1"/>
  <c r="M24" i="2"/>
  <c r="B23" i="2"/>
  <c r="M36" i="3"/>
  <c r="M36" i="2"/>
  <c r="B35" i="2"/>
  <c r="M37" i="3" l="1"/>
  <c r="M25" i="2"/>
  <c r="B24" i="2"/>
  <c r="M37" i="2"/>
  <c r="B36" i="2"/>
  <c r="M24" i="3"/>
  <c r="M25" i="3" l="1"/>
  <c r="B37" i="2"/>
  <c r="M38" i="2"/>
  <c r="M26" i="2"/>
  <c r="B25" i="2"/>
  <c r="M38" i="3"/>
  <c r="M39" i="3" l="1"/>
  <c r="E27" i="2"/>
  <c r="B26" i="2"/>
  <c r="D27" i="2"/>
  <c r="D49" i="2" s="1"/>
  <c r="M39" i="2"/>
  <c r="B38" i="2"/>
  <c r="M26" i="3"/>
  <c r="D27" i="3" l="1"/>
  <c r="E27" i="3"/>
  <c r="M40" i="2"/>
  <c r="B39" i="2"/>
  <c r="M40" i="3"/>
  <c r="M41" i="3" l="1"/>
  <c r="M41" i="2"/>
  <c r="B40" i="2"/>
  <c r="B41" i="2" l="1"/>
  <c r="M42" i="2"/>
  <c r="M42" i="3"/>
</calcChain>
</file>

<file path=xl/sharedStrings.xml><?xml version="1.0" encoding="utf-8"?>
<sst xmlns="http://schemas.openxmlformats.org/spreadsheetml/2006/main" count="147" uniqueCount="94">
  <si>
    <r>
      <rPr>
        <b/>
        <sz val="18"/>
        <color theme="1"/>
        <rFont val="Arial"/>
        <family val="2"/>
        <charset val="238"/>
      </rPr>
      <t xml:space="preserve">Samoprocjena
</t>
    </r>
    <r>
      <rPr>
        <b/>
        <i/>
        <sz val="14"/>
        <color rgb="FF800000"/>
        <rFont val="Arial"/>
        <family val="2"/>
        <charset val="238"/>
      </rPr>
      <t>Sve razine, sva područja</t>
    </r>
  </si>
  <si>
    <t>Molimo razmislite o okolišu prije ispisa dokumenta</t>
  </si>
  <si>
    <t>1. Opće informacije</t>
  </si>
  <si>
    <t>Pitanja ili problemi?</t>
  </si>
  <si>
    <t>Ako imate pitanja o ovom dokumentu, ili probleme pri korištenju kontaktirajte nas na:</t>
  </si>
  <si>
    <t xml:space="preserve">capm-cert@capm.hr </t>
  </si>
  <si>
    <t>2. Upute</t>
  </si>
  <si>
    <t>Razine A, B, C</t>
  </si>
  <si>
    <r>
      <rPr>
        <sz val="10"/>
        <color theme="1"/>
        <rFont val="Arial"/>
        <family val="2"/>
        <charset val="238"/>
      </rPr>
      <t xml:space="preserve">Unesite vrijednosti za oba stupca: </t>
    </r>
    <r>
      <rPr>
        <sz val="10"/>
        <color rgb="FFE36C09"/>
        <rFont val="Arial"/>
        <family val="2"/>
        <charset val="238"/>
      </rPr>
      <t>Znanje</t>
    </r>
    <r>
      <rPr>
        <sz val="10"/>
        <color theme="1"/>
        <rFont val="Arial"/>
        <family val="2"/>
        <charset val="238"/>
      </rPr>
      <t xml:space="preserve"> i </t>
    </r>
    <r>
      <rPr>
        <sz val="10"/>
        <color rgb="FFE36C09"/>
        <rFont val="Arial"/>
        <family val="2"/>
        <charset val="238"/>
      </rPr>
      <t>Vještine i Sposobnosti</t>
    </r>
    <r>
      <rPr>
        <sz val="10"/>
        <color theme="1"/>
        <rFont val="Arial"/>
        <family val="2"/>
        <charset val="238"/>
      </rPr>
      <t>,</t>
    </r>
  </si>
  <si>
    <t>Razina D</t>
  </si>
  <si>
    <r>
      <rPr>
        <sz val="10"/>
        <color theme="1"/>
        <rFont val="Arial"/>
        <family val="2"/>
        <charset val="238"/>
      </rPr>
      <t xml:space="preserve">Unesite vrijednosti samo za stupac </t>
    </r>
    <r>
      <rPr>
        <sz val="10"/>
        <color rgb="FFE36C09"/>
        <rFont val="Arial"/>
        <family val="2"/>
        <charset val="238"/>
      </rPr>
      <t>Znanje</t>
    </r>
    <r>
      <rPr>
        <sz val="10"/>
        <color theme="1"/>
        <rFont val="Arial"/>
        <family val="2"/>
        <charset val="238"/>
      </rPr>
      <t>.</t>
    </r>
  </si>
  <si>
    <t>Ime i razina</t>
  </si>
  <si>
    <r>
      <rPr>
        <sz val="10"/>
        <color theme="1"/>
        <rFont val="Arial"/>
        <family val="2"/>
        <charset val="238"/>
      </rPr>
      <t xml:space="preserve">Unesite svoje ime te razinu za koju se prijavljujete (A, B, C ili D) na vrhu obrasca BODOVI KANDIDATA </t>
    </r>
  </si>
  <si>
    <t>Područje</t>
  </si>
  <si>
    <t>Na padajućem izborniku odaberite područje za koje se prijavljujete (projekt, program ili portfelj).</t>
  </si>
  <si>
    <t>Bodovanje</t>
  </si>
  <si>
    <t>Svjetloljubičasti dio ispod naziva polja sadrži izjavu koja objašnjava kriterije za samoocjenu. 
Na primjer, za područje projekata na razini B, izjava glasi:</t>
  </si>
  <si>
    <t>„Mogu dati jasne i uvjerljive dokaze o svojim vještinama i sposobnostima za kompetencije elementa u projektu dovoljne složenosti za razinu za koju se prijavljujem.”</t>
  </si>
  <si>
    <t>Ogovorite na ovu izjavu kako slijedi:                                                                           1. ako je vaš odgovor „ne” ili „vjerojatno ne”                                                                                           2. ako je vaš odgovor „možda” ili „vjerojatno”                                                            3. ako je vaš odgovor „vrlo vjerojatno” ili „sigurno”</t>
  </si>
  <si>
    <t>Dokaz</t>
  </si>
  <si>
    <t>Dokaz je „Jasan i uvjerljivi” ako je:                                                                                                                                                         • Vjerojatno  više istina nego neistina                                                                                                                                                       • Toliko jasan da ne ostavlja prostor sumnji                                                                                                                                      • Dovoljno pouzdani da djeluje uvjerljivo</t>
  </si>
  <si>
    <t>Dokazi mogu biti pisani (rezultati ispita, planovi, izvješća, itd.) ili usmeni (intervju).</t>
  </si>
  <si>
    <t>Napomene, komentari, dokazi</t>
  </si>
  <si>
    <r>
      <rPr>
        <sz val="10"/>
        <color theme="1"/>
        <rFont val="Arial"/>
        <family val="2"/>
        <charset val="238"/>
      </rPr>
      <t>Stupac naziva</t>
    </r>
    <r>
      <rPr>
        <sz val="10"/>
        <color rgb="FFE36C09"/>
        <rFont val="Arial"/>
        <family val="2"/>
        <charset val="238"/>
      </rPr>
      <t xml:space="preserve"> "Napomene, Komentari, Dokazi"  </t>
    </r>
    <r>
      <rPr>
        <sz val="10"/>
        <color theme="1"/>
        <rFont val="Arial"/>
        <family val="2"/>
        <charset val="238"/>
      </rPr>
      <t>je predviđen za korištenje. Koristi se kao podsjetnik na izvornost spomenutih dokaza. 
Stupac može ostati i prazan.</t>
    </r>
  </si>
  <si>
    <t>verzija 1.0</t>
  </si>
  <si>
    <t>Ime kandidata:</t>
  </si>
  <si>
    <t>Razina:</t>
  </si>
  <si>
    <t>Područje:</t>
  </si>
  <si>
    <t>Samoocjenjivanje</t>
  </si>
  <si>
    <t>Ivan Horvat</t>
  </si>
  <si>
    <t>D</t>
  </si>
  <si>
    <t>Projekt</t>
  </si>
  <si>
    <t>Sve razine, sva područja</t>
  </si>
  <si>
    <t>1 = ne ili vjerojatno ne; 2 = možda ili vjerojatno; 3 = vrlo vjerojatno ili sigurno</t>
  </si>
  <si>
    <t>Elementi kompetencija</t>
  </si>
  <si>
    <t>Znanje (sve razine A, B, C, D)</t>
  </si>
  <si>
    <t>Vještine i sposobnosti (razina        A, B, C)</t>
  </si>
  <si>
    <t xml:space="preserve">  Napomene, komentari, dokazi (neobavezno; za kandidata)</t>
  </si>
  <si>
    <t>Područje kompetencija "Perspektiva"</t>
  </si>
  <si>
    <t xml:space="preserve"> Strategija</t>
  </si>
  <si>
    <t xml:space="preserve"> Upravljanje, strukture i procesi</t>
  </si>
  <si>
    <t>Usklađenost, standardi i propisi</t>
  </si>
  <si>
    <t>Moć i interes</t>
  </si>
  <si>
    <t xml:space="preserve"> Kultura i vrijednosti</t>
  </si>
  <si>
    <t xml:space="preserve">Broj zeleno:  </t>
  </si>
  <si>
    <t>Područje kompetencija "Ljudi"</t>
  </si>
  <si>
    <t>Sampopromišljanje i upravljanje sobom</t>
  </si>
  <si>
    <t xml:space="preserve"> Osobni integritet i pouzdanost</t>
  </si>
  <si>
    <t xml:space="preserve"> Osobna komunikacija</t>
  </si>
  <si>
    <t xml:space="preserve"> Odnosi i angažiranost</t>
  </si>
  <si>
    <t>Vodstvo</t>
  </si>
  <si>
    <t xml:space="preserve"> Timski rad</t>
  </si>
  <si>
    <t>Konflikt i kriza</t>
  </si>
  <si>
    <t xml:space="preserve"> Snalažljivost</t>
  </si>
  <si>
    <t xml:space="preserve"> Pregovaranje</t>
  </si>
  <si>
    <t>Usmjerenost na rezultate</t>
  </si>
  <si>
    <t>Područje kompetencija "Praksa"</t>
  </si>
  <si>
    <t>Opseg</t>
  </si>
  <si>
    <t>Vrijeme</t>
  </si>
  <si>
    <t>Organiziranje i informiranje</t>
  </si>
  <si>
    <t>Kvaliteta</t>
  </si>
  <si>
    <t>Financiranje</t>
  </si>
  <si>
    <t>Resursi</t>
  </si>
  <si>
    <t>Nabava</t>
  </si>
  <si>
    <t>Rizik i prilika</t>
  </si>
  <si>
    <t>Interesni sudionici</t>
  </si>
  <si>
    <t xml:space="preserve"> Promjena i transformacija</t>
  </si>
  <si>
    <t>Sažetak</t>
  </si>
  <si>
    <t>Zelena</t>
  </si>
  <si>
    <t>Žuta</t>
  </si>
  <si>
    <t>Crvena</t>
  </si>
  <si>
    <t>Prazno</t>
  </si>
  <si>
    <t>Molimo evaluirajte sve elemente kompetencija</t>
  </si>
  <si>
    <t>Napomena: bodovi za samoocjenu služe samo kao informacija</t>
  </si>
  <si>
    <t>Tekst za D5</t>
  </si>
  <si>
    <t>Prefiks za ICB reference</t>
  </si>
  <si>
    <t xml:space="preserve">Mogu dati jasne i uvjerljive dokaze o svojem znanju o ovim elementima kompetencija. </t>
  </si>
  <si>
    <t>Broj ICB elemenata za tu domenu</t>
  </si>
  <si>
    <t>Mogu dati jasne i uvjerljive dokaze o svojim vještinama i sposobnostima za ovu kompetenciju elemenata u projektu dovoljne složenosti za razinu za koju se prijavljujem.</t>
  </si>
  <si>
    <t>Mogu dati jasne i uvjerljive dokaze o svojim vještinama i sposobnostima za ovu kompetencija elementa u programu dovoljne složenosti za razinu za koju se prijavljujem</t>
  </si>
  <si>
    <t>Mogu dati jasne i uvjerljive dokaze o svojim vještinama i sposobnostima za ovu kompetencija elementa u portfelju  dovoljne složenosti za razinu za koju se prijavljujem.</t>
  </si>
  <si>
    <t>Samoprocjena</t>
  </si>
  <si>
    <t>Područje kompetencija "Perspektive"</t>
  </si>
  <si>
    <t xml:space="preserve"> Usklađenost, standardi i propisi</t>
  </si>
  <si>
    <t xml:space="preserve"> Moć i interes</t>
  </si>
  <si>
    <t xml:space="preserve"> Sampopromišljanje u upravljanje sobom</t>
  </si>
  <si>
    <t xml:space="preserve"> Vodstvo</t>
  </si>
  <si>
    <t xml:space="preserve"> Konflikt i kriza</t>
  </si>
  <si>
    <t xml:space="preserve"> Usmjerenost na rezultate</t>
  </si>
  <si>
    <t>Područje kompetencija "Prakse"</t>
  </si>
  <si>
    <t>Dizajn/osmišljavanje</t>
  </si>
  <si>
    <t>Poslovni ciljevi, zahtjevi i vrijednost</t>
  </si>
  <si>
    <t>Planiranje, prilagodba i kontrola</t>
  </si>
  <si>
    <t>Odabir i ravnoteža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</si>
</sst>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color theme="1"/>
      <name val="Cambria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i/>
      <sz val="11"/>
      <color rgb="FF008000"/>
      <name val="Arial"/>
      <family val="2"/>
      <charset val="238"/>
    </font>
    <font>
      <sz val="10"/>
      <color theme="1"/>
      <name val="Cambria"/>
      <family val="1"/>
      <charset val="238"/>
    </font>
    <font>
      <b/>
      <sz val="10"/>
      <color theme="1"/>
      <name val="Arial"/>
      <family val="2"/>
      <charset val="238"/>
    </font>
    <font>
      <sz val="10"/>
      <name val="Cambria"/>
      <family val="1"/>
      <charset val="238"/>
    </font>
    <font>
      <sz val="10"/>
      <color theme="1"/>
      <name val="Arial"/>
      <family val="2"/>
      <charset val="238"/>
    </font>
    <font>
      <u/>
      <sz val="10"/>
      <color theme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sz val="10"/>
      <color theme="0"/>
      <name val="Cambria"/>
      <family val="1"/>
      <charset val="238"/>
    </font>
    <font>
      <b/>
      <sz val="8"/>
      <color theme="1"/>
      <name val="Calibri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FF"/>
      <name val="Arial"/>
      <family val="2"/>
      <charset val="238"/>
    </font>
    <font>
      <sz val="10"/>
      <color rgb="FF0000FF"/>
      <name val="Cambria"/>
      <family val="1"/>
      <charset val="238"/>
    </font>
    <font>
      <b/>
      <i/>
      <sz val="11"/>
      <color rgb="FFFF0000"/>
      <name val="Arial"/>
      <family val="2"/>
      <charset val="238"/>
    </font>
    <font>
      <b/>
      <i/>
      <sz val="14"/>
      <color rgb="FF800000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1"/>
      <color theme="1"/>
      <name val="Arial"/>
      <family val="2"/>
      <charset val="238"/>
    </font>
    <font>
      <b/>
      <sz val="9"/>
      <color theme="0"/>
      <name val="Calibri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1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E36C0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2F2F2"/>
        <bgColor rgb="FFF2F2F2"/>
      </patternFill>
    </fill>
    <fill>
      <patternFill patternType="solid">
        <fgColor theme="7"/>
        <bgColor theme="7"/>
      </patternFill>
    </fill>
    <fill>
      <patternFill patternType="solid">
        <fgColor rgb="FFFDE9D9"/>
        <bgColor rgb="FFFDE9D9"/>
      </patternFill>
    </fill>
  </fills>
  <borders count="22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/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9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6" fillId="0" borderId="7" xfId="0" applyFont="1" applyBorder="1"/>
    <xf numFmtId="0" fontId="7" fillId="0" borderId="5" xfId="0" applyFont="1" applyBorder="1" applyAlignment="1">
      <alignment horizontal="left" vertical="center" wrapText="1"/>
    </xf>
    <xf numFmtId="0" fontId="6" fillId="0" borderId="6" xfId="0" applyFont="1" applyBorder="1"/>
    <xf numFmtId="0" fontId="8" fillId="0" borderId="8" xfId="0" applyFont="1" applyBorder="1" applyAlignment="1">
      <alignment horizontal="left" vertical="center" wrapText="1"/>
    </xf>
    <xf numFmtId="0" fontId="6" fillId="0" borderId="9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11" xfId="0" applyFont="1" applyBorder="1"/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/>
    <xf numFmtId="0" fontId="14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9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14" fillId="3" borderId="1" xfId="0" applyFont="1" applyFill="1" applyBorder="1" applyAlignment="1">
      <alignment horizontal="left" vertical="top"/>
    </xf>
    <xf numFmtId="0" fontId="6" fillId="0" borderId="18" xfId="0" applyFont="1" applyBorder="1"/>
    <xf numFmtId="0" fontId="16" fillId="0" borderId="0" xfId="0" applyFont="1" applyAlignment="1">
      <alignment horizontal="left" vertical="center"/>
    </xf>
  </cellXfs>
  <cellStyles count="1">
    <cellStyle name="Normal" xfId="0" builtinId="0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180975</xdr:rowOff>
    </xdr:from>
    <xdr:ext cx="857250" cy="685800"/>
    <xdr:pic>
      <xdr:nvPicPr>
        <xdr:cNvPr id="2" name="image1.png" descr="D:\IPMA\Website\Intranet\323 Official Graphics\IPMA_full_logo_s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2905125</xdr:colOff>
      <xdr:row>1</xdr:row>
      <xdr:rowOff>123825</xdr:rowOff>
    </xdr:from>
    <xdr:ext cx="1895475" cy="685800"/>
    <xdr:pic>
      <xdr:nvPicPr>
        <xdr:cNvPr id="3" name="image2.jpg" descr="CAPM LOGO nov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C4C9"/>
      </a:accent1>
      <a:accent2>
        <a:srgbClr val="CCEEFF"/>
      </a:accent2>
      <a:accent3>
        <a:srgbClr val="DEFECE"/>
      </a:accent3>
      <a:accent4>
        <a:srgbClr val="EEDEFE"/>
      </a:accent4>
      <a:accent5>
        <a:srgbClr val="FFFFCC"/>
      </a:accent5>
      <a:accent6>
        <a:srgbClr val="F79646"/>
      </a:accent6>
      <a:hlink>
        <a:srgbClr val="0099EE"/>
      </a:hlink>
      <a:folHlink>
        <a:srgbClr val="0099EE"/>
      </a:folHlink>
    </a:clrScheme>
    <a:fontScheme name="Sheets">
      <a:majorFont>
        <a:latin typeface="Cambria"/>
        <a:ea typeface="Cambria"/>
        <a:cs typeface="Cambria"/>
      </a:majorFont>
      <a:minorFont>
        <a:latin typeface="Cambria"/>
        <a:ea typeface="Cambria"/>
        <a:cs typeface="Cambr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apm-cert@cap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Z1000"/>
  <sheetViews>
    <sheetView showGridLines="0" workbookViewId="0"/>
  </sheetViews>
  <sheetFormatPr defaultColWidth="14.42578125" defaultRowHeight="15" customHeight="1" x14ac:dyDescent="0.2"/>
  <cols>
    <col min="1" max="1" width="2.85546875" customWidth="1"/>
    <col min="2" max="2" width="15.85546875" customWidth="1"/>
    <col min="3" max="3" width="50.85546875" customWidth="1"/>
    <col min="4" max="4" width="21.5703125" customWidth="1"/>
    <col min="5" max="26" width="10.85546875" customWidth="1"/>
  </cols>
  <sheetData>
    <row r="1" spans="1:26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8.75" customHeight="1" x14ac:dyDescent="0.2">
      <c r="A2" s="59"/>
      <c r="B2" s="60"/>
      <c r="C2" s="3" t="s">
        <v>0</v>
      </c>
      <c r="D2" s="4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2">
      <c r="A3" s="1"/>
      <c r="B3" s="5"/>
      <c r="C3" s="6" t="s">
        <v>1</v>
      </c>
      <c r="D3" s="5"/>
      <c r="E3" s="5"/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7"/>
      <c r="B5" s="61" t="s">
        <v>2</v>
      </c>
      <c r="C5" s="62"/>
      <c r="D5" s="6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7.75" customHeight="1" x14ac:dyDescent="0.2">
      <c r="A6" s="8"/>
      <c r="B6" s="64" t="s">
        <v>3</v>
      </c>
      <c r="C6" s="66" t="s">
        <v>4</v>
      </c>
      <c r="D6" s="6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2">
      <c r="A7" s="8"/>
      <c r="B7" s="65"/>
      <c r="C7" s="68" t="s">
        <v>5</v>
      </c>
      <c r="D7" s="6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 x14ac:dyDescent="0.2">
      <c r="A8" s="9"/>
      <c r="B8" s="10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7"/>
      <c r="B10" s="61" t="s">
        <v>6</v>
      </c>
      <c r="C10" s="62"/>
      <c r="D10" s="63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8.75" customHeight="1" x14ac:dyDescent="0.2">
      <c r="A11" s="12"/>
      <c r="B11" s="13" t="s">
        <v>7</v>
      </c>
      <c r="C11" s="70" t="s">
        <v>8</v>
      </c>
      <c r="D11" s="6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" customHeight="1" x14ac:dyDescent="0.2">
      <c r="A12" s="12"/>
      <c r="B12" s="13" t="s">
        <v>9</v>
      </c>
      <c r="C12" s="70" t="s">
        <v>10</v>
      </c>
      <c r="D12" s="6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">
      <c r="A13" s="9"/>
      <c r="B13" s="14" t="s">
        <v>11</v>
      </c>
      <c r="C13" s="70" t="s">
        <v>12</v>
      </c>
      <c r="D13" s="6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 x14ac:dyDescent="0.2">
      <c r="A14" s="12"/>
      <c r="B14" s="15" t="s">
        <v>13</v>
      </c>
      <c r="C14" s="70" t="s">
        <v>14</v>
      </c>
      <c r="D14" s="6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40.5" customHeight="1" x14ac:dyDescent="0.2">
      <c r="A15" s="9"/>
      <c r="B15" s="64" t="s">
        <v>15</v>
      </c>
      <c r="C15" s="66" t="s">
        <v>16</v>
      </c>
      <c r="D15" s="67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2.75" customHeight="1" x14ac:dyDescent="0.2">
      <c r="A16" s="9"/>
      <c r="B16" s="72"/>
      <c r="C16" s="73" t="s">
        <v>17</v>
      </c>
      <c r="D16" s="7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55.5" customHeight="1" x14ac:dyDescent="0.2">
      <c r="A17" s="9"/>
      <c r="B17" s="72"/>
      <c r="C17" s="71" t="s">
        <v>18</v>
      </c>
      <c r="D17" s="6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51" customHeight="1" x14ac:dyDescent="0.2">
      <c r="A18" s="12"/>
      <c r="B18" s="64" t="s">
        <v>19</v>
      </c>
      <c r="C18" s="66" t="s">
        <v>20</v>
      </c>
      <c r="D18" s="6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7" customHeight="1" x14ac:dyDescent="0.2">
      <c r="A19" s="12"/>
      <c r="B19" s="65"/>
      <c r="C19" s="71" t="s">
        <v>21</v>
      </c>
      <c r="D19" s="6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39.75" customHeight="1" x14ac:dyDescent="0.2">
      <c r="A20" s="9"/>
      <c r="B20" s="13" t="s">
        <v>22</v>
      </c>
      <c r="C20" s="70" t="s">
        <v>23</v>
      </c>
      <c r="D20" s="6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"/>
      <c r="B23" s="16" t="s">
        <v>24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C20:D20"/>
    <mergeCell ref="C12:D12"/>
    <mergeCell ref="C13:D13"/>
    <mergeCell ref="C14:D14"/>
    <mergeCell ref="B15:B17"/>
    <mergeCell ref="C15:D15"/>
    <mergeCell ref="C16:D16"/>
    <mergeCell ref="B18:B19"/>
    <mergeCell ref="B10:D10"/>
    <mergeCell ref="C11:D11"/>
    <mergeCell ref="C17:D17"/>
    <mergeCell ref="C18:D18"/>
    <mergeCell ref="C19:D19"/>
    <mergeCell ref="A2:B2"/>
    <mergeCell ref="B5:D5"/>
    <mergeCell ref="B6:B7"/>
    <mergeCell ref="C6:D6"/>
    <mergeCell ref="C7:D7"/>
  </mergeCells>
  <hyperlinks>
    <hyperlink ref="C7" r:id="rId1" xr:uid="{00000000-0004-0000-0000-000000000000}"/>
  </hyperlinks>
  <pageMargins left="0.79000000000000015" right="0.79000000000000015" top="0.79000000000000015" bottom="0.79000000000000015" header="0" footer="0"/>
  <pageSetup paperSize="9" orientation="portrait"/>
  <headerFooter>
    <oddFooter>&amp;L000000IPMA ICR Handbook_x000D_FF0000IPMA Internal Document&amp;C000000&amp;P of &amp;R000000Self-Assessment_x000D_v0.5, 20.06.2016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Z1000"/>
  <sheetViews>
    <sheetView showGridLines="0" workbookViewId="0">
      <pane ySplit="7" topLeftCell="A30" activePane="bottomLeft" state="frozen"/>
      <selection pane="bottomLeft" activeCell="C45" sqref="C45"/>
    </sheetView>
  </sheetViews>
  <sheetFormatPr defaultColWidth="14.42578125" defaultRowHeight="15" customHeight="1" x14ac:dyDescent="0.2"/>
  <cols>
    <col min="1" max="1" width="3" customWidth="1"/>
    <col min="2" max="2" width="9.5703125" customWidth="1"/>
    <col min="3" max="3" width="41.140625" customWidth="1"/>
    <col min="4" max="5" width="10.85546875" customWidth="1"/>
    <col min="6" max="6" width="2.85546875" customWidth="1"/>
    <col min="7" max="7" width="10.85546875" customWidth="1"/>
    <col min="8" max="8" width="2.85546875" customWidth="1"/>
    <col min="9" max="9" width="14.42578125" customWidth="1"/>
    <col min="10" max="10" width="19.85546875" customWidth="1"/>
    <col min="11" max="12" width="10.85546875" customWidth="1"/>
    <col min="13" max="13" width="10.85546875" hidden="1" customWidth="1"/>
    <col min="14" max="26" width="10.85546875" customWidth="1"/>
  </cols>
  <sheetData>
    <row r="1" spans="1:26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customHeight="1" x14ac:dyDescent="0.2">
      <c r="A2" s="17"/>
      <c r="B2" s="17"/>
      <c r="C2" s="17"/>
      <c r="D2" s="19" t="s">
        <v>25</v>
      </c>
      <c r="E2" s="20"/>
      <c r="F2" s="21"/>
      <c r="G2" s="19" t="s">
        <v>26</v>
      </c>
      <c r="H2" s="17"/>
      <c r="I2" s="19" t="s">
        <v>27</v>
      </c>
      <c r="J2" s="17"/>
      <c r="K2" s="17"/>
      <c r="L2" s="17"/>
      <c r="M2" s="1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8" customHeight="1" x14ac:dyDescent="0.2">
      <c r="A3" s="17"/>
      <c r="B3" s="22" t="s">
        <v>28</v>
      </c>
      <c r="C3" s="17"/>
      <c r="D3" s="75" t="s">
        <v>29</v>
      </c>
      <c r="E3" s="63"/>
      <c r="F3" s="23"/>
      <c r="G3" s="24" t="s">
        <v>30</v>
      </c>
      <c r="H3" s="17"/>
      <c r="I3" s="25" t="s">
        <v>31</v>
      </c>
      <c r="J3" s="26" t="str">
        <f>IF(AND(OR(G3="C",G3="D"),OR((I3="Program"),I3="Portfelj")),"   Invalid Domain or Level","")</f>
        <v/>
      </c>
      <c r="K3" s="17"/>
      <c r="L3" s="17"/>
      <c r="M3" s="18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17"/>
      <c r="B4" s="27" t="s">
        <v>32</v>
      </c>
      <c r="C4" s="17"/>
      <c r="D4" s="17"/>
      <c r="E4" s="17"/>
      <c r="F4" s="21"/>
      <c r="G4" s="28"/>
      <c r="H4" s="17"/>
      <c r="I4" s="17"/>
      <c r="J4" s="17"/>
      <c r="K4" s="17"/>
      <c r="L4" s="17"/>
      <c r="M4" s="18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48" customHeight="1" x14ac:dyDescent="0.2">
      <c r="A5" s="29"/>
      <c r="B5" s="76" t="s">
        <v>1</v>
      </c>
      <c r="C5" s="60"/>
      <c r="D5" s="77" t="str">
        <f>IF(OR(G3="",I3=""),"",IF(G3="D",G98,IF(I3="Projekt",G99,IF(I3="Portfelj",G101,G100))))</f>
        <v xml:space="preserve">Mogu dati jasne i uvjerljive dokaze o svojem znanju o ovim elementima kompetencija. </v>
      </c>
      <c r="E5" s="62"/>
      <c r="F5" s="62"/>
      <c r="G5" s="62"/>
      <c r="H5" s="62"/>
      <c r="I5" s="62"/>
      <c r="J5" s="63"/>
      <c r="K5" s="29"/>
      <c r="L5" s="29"/>
      <c r="M5" s="30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9.5" customHeight="1" x14ac:dyDescent="0.2">
      <c r="A6" s="29"/>
      <c r="B6" s="29"/>
      <c r="C6" s="29"/>
      <c r="D6" s="78" t="s">
        <v>33</v>
      </c>
      <c r="E6" s="62"/>
      <c r="F6" s="62"/>
      <c r="G6" s="62"/>
      <c r="H6" s="62"/>
      <c r="I6" s="62"/>
      <c r="J6" s="63"/>
      <c r="K6" s="29"/>
      <c r="L6" s="29"/>
      <c r="M6" s="30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55.5" customHeight="1" x14ac:dyDescent="0.2">
      <c r="A7" s="29"/>
      <c r="B7" s="79" t="s">
        <v>34</v>
      </c>
      <c r="C7" s="63"/>
      <c r="D7" s="31" t="s">
        <v>35</v>
      </c>
      <c r="E7" s="31" t="s">
        <v>36</v>
      </c>
      <c r="F7" s="32"/>
      <c r="G7" s="80" t="s">
        <v>37</v>
      </c>
      <c r="H7" s="81"/>
      <c r="I7" s="81"/>
      <c r="J7" s="82"/>
      <c r="K7" s="29"/>
      <c r="L7" s="29"/>
      <c r="M7" s="30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8" customHeight="1" x14ac:dyDescent="0.2">
      <c r="A8" s="17"/>
      <c r="B8" s="17"/>
      <c r="C8" s="33" t="s">
        <v>38</v>
      </c>
      <c r="D8" s="34"/>
      <c r="E8" s="34"/>
      <c r="F8" s="34"/>
      <c r="G8" s="17"/>
      <c r="H8" s="17"/>
      <c r="I8" s="17"/>
      <c r="J8" s="17"/>
      <c r="K8" s="17"/>
      <c r="L8" s="17"/>
      <c r="M8" s="1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17"/>
      <c r="B9" s="35" t="str">
        <f t="shared" ref="B9:B13" si="0">CONCATENATE($E$98,".3.",M9)</f>
        <v>4.3.1</v>
      </c>
      <c r="C9" s="36" t="s">
        <v>39</v>
      </c>
      <c r="D9" s="24">
        <v>2</v>
      </c>
      <c r="E9" s="24"/>
      <c r="F9" s="37"/>
      <c r="G9" s="83"/>
      <c r="H9" s="62"/>
      <c r="I9" s="62"/>
      <c r="J9" s="84"/>
      <c r="K9" s="38"/>
      <c r="L9" s="17"/>
      <c r="M9" s="18">
        <v>1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17"/>
      <c r="B10" s="35" t="str">
        <f t="shared" si="0"/>
        <v>4.3.2</v>
      </c>
      <c r="C10" s="36" t="s">
        <v>40</v>
      </c>
      <c r="D10" s="24">
        <v>3</v>
      </c>
      <c r="E10" s="24"/>
      <c r="F10" s="37"/>
      <c r="G10" s="75"/>
      <c r="H10" s="62"/>
      <c r="I10" s="62"/>
      <c r="J10" s="84"/>
      <c r="K10" s="38"/>
      <c r="L10" s="17"/>
      <c r="M10" s="18">
        <f t="shared" ref="M10:M13" si="1">1+M9</f>
        <v>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17"/>
      <c r="B11" s="35" t="str">
        <f t="shared" si="0"/>
        <v>4.3.3</v>
      </c>
      <c r="C11" s="36" t="s">
        <v>41</v>
      </c>
      <c r="D11" s="24">
        <v>2</v>
      </c>
      <c r="E11" s="24"/>
      <c r="F11" s="37"/>
      <c r="G11" s="75"/>
      <c r="H11" s="62"/>
      <c r="I11" s="62"/>
      <c r="J11" s="84"/>
      <c r="K11" s="38"/>
      <c r="L11" s="17"/>
      <c r="M11" s="18">
        <f t="shared" si="1"/>
        <v>3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7"/>
      <c r="B12" s="35" t="str">
        <f t="shared" si="0"/>
        <v>4.3.4</v>
      </c>
      <c r="C12" s="36" t="s">
        <v>42</v>
      </c>
      <c r="D12" s="24">
        <v>2</v>
      </c>
      <c r="E12" s="24"/>
      <c r="F12" s="37"/>
      <c r="G12" s="75"/>
      <c r="H12" s="62"/>
      <c r="I12" s="62"/>
      <c r="J12" s="84"/>
      <c r="K12" s="38"/>
      <c r="L12" s="17"/>
      <c r="M12" s="18">
        <f t="shared" si="1"/>
        <v>4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7"/>
      <c r="B13" s="35" t="str">
        <f t="shared" si="0"/>
        <v>4.3.5</v>
      </c>
      <c r="C13" s="36" t="s">
        <v>43</v>
      </c>
      <c r="D13" s="24">
        <v>3</v>
      </c>
      <c r="E13" s="24"/>
      <c r="F13" s="37"/>
      <c r="G13" s="75"/>
      <c r="H13" s="62"/>
      <c r="I13" s="62"/>
      <c r="J13" s="84"/>
      <c r="K13" s="38"/>
      <c r="L13" s="17"/>
      <c r="M13" s="18">
        <f t="shared" si="1"/>
        <v>5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 x14ac:dyDescent="0.2">
      <c r="A14" s="39"/>
      <c r="B14" s="39"/>
      <c r="C14" s="40" t="s">
        <v>44</v>
      </c>
      <c r="D14" s="41">
        <f t="shared" ref="D14:E14" si="2">IF(COUNTIF(D9:D13,"")=$M13,"",(COUNTIF(D9:D13,3)))</f>
        <v>2</v>
      </c>
      <c r="E14" s="41" t="str">
        <f t="shared" si="2"/>
        <v/>
      </c>
      <c r="F14" s="42"/>
      <c r="G14" s="43"/>
      <c r="H14" s="43"/>
      <c r="I14" s="43"/>
      <c r="J14" s="43"/>
      <c r="K14" s="39"/>
      <c r="L14" s="39"/>
      <c r="M14" s="44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2.75" customHeight="1" x14ac:dyDescent="0.2">
      <c r="A15" s="17"/>
      <c r="B15" s="17"/>
      <c r="C15" s="17"/>
      <c r="D15" s="2"/>
      <c r="E15" s="34"/>
      <c r="F15" s="34"/>
      <c r="G15" s="7"/>
      <c r="H15" s="7"/>
      <c r="I15" s="7"/>
      <c r="J15" s="7"/>
      <c r="K15" s="17"/>
      <c r="L15" s="17"/>
      <c r="M15" s="18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8" customHeight="1" x14ac:dyDescent="0.2">
      <c r="A16" s="17"/>
      <c r="B16" s="17"/>
      <c r="C16" s="33" t="s">
        <v>45</v>
      </c>
      <c r="D16" s="34"/>
      <c r="E16" s="34"/>
      <c r="F16" s="34"/>
      <c r="G16" s="7"/>
      <c r="H16" s="7"/>
      <c r="I16" s="7"/>
      <c r="J16" s="7"/>
      <c r="K16" s="17"/>
      <c r="L16" s="17"/>
      <c r="M16" s="18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17"/>
      <c r="B17" s="35" t="str">
        <f t="shared" ref="B17:B26" si="3">CONCATENATE($E$98,".4.",M17)</f>
        <v>4.4.1</v>
      </c>
      <c r="C17" s="36" t="s">
        <v>46</v>
      </c>
      <c r="D17" s="24">
        <v>3</v>
      </c>
      <c r="E17" s="24"/>
      <c r="F17" s="37"/>
      <c r="G17" s="75"/>
      <c r="H17" s="62"/>
      <c r="I17" s="62"/>
      <c r="J17" s="84"/>
      <c r="K17" s="38"/>
      <c r="L17" s="17"/>
      <c r="M17" s="18">
        <v>1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17"/>
      <c r="B18" s="35" t="str">
        <f t="shared" si="3"/>
        <v>4.4.2</v>
      </c>
      <c r="C18" s="36" t="s">
        <v>47</v>
      </c>
      <c r="D18" s="24">
        <v>3</v>
      </c>
      <c r="E18" s="24"/>
      <c r="F18" s="37"/>
      <c r="G18" s="75"/>
      <c r="H18" s="62"/>
      <c r="I18" s="62"/>
      <c r="J18" s="84"/>
      <c r="K18" s="38"/>
      <c r="L18" s="17"/>
      <c r="M18" s="18">
        <f t="shared" ref="M18:M26" si="4">1+M17</f>
        <v>2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">
      <c r="A19" s="17"/>
      <c r="B19" s="35" t="str">
        <f t="shared" si="3"/>
        <v>4.4.3</v>
      </c>
      <c r="C19" s="36" t="s">
        <v>48</v>
      </c>
      <c r="D19" s="24">
        <v>3</v>
      </c>
      <c r="E19" s="24"/>
      <c r="F19" s="37"/>
      <c r="G19" s="75"/>
      <c r="H19" s="62"/>
      <c r="I19" s="62"/>
      <c r="J19" s="84"/>
      <c r="K19" s="38"/>
      <c r="L19" s="17"/>
      <c r="M19" s="18">
        <f t="shared" si="4"/>
        <v>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">
      <c r="A20" s="17"/>
      <c r="B20" s="35" t="str">
        <f t="shared" si="3"/>
        <v>4.4.4</v>
      </c>
      <c r="C20" s="36" t="s">
        <v>49</v>
      </c>
      <c r="D20" s="24">
        <v>3</v>
      </c>
      <c r="E20" s="24"/>
      <c r="F20" s="37"/>
      <c r="G20" s="75"/>
      <c r="H20" s="62"/>
      <c r="I20" s="62"/>
      <c r="J20" s="84"/>
      <c r="K20" s="38"/>
      <c r="L20" s="17"/>
      <c r="M20" s="18">
        <f t="shared" si="4"/>
        <v>4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17"/>
      <c r="B21" s="35" t="str">
        <f t="shared" si="3"/>
        <v>4.4.5</v>
      </c>
      <c r="C21" s="36" t="s">
        <v>50</v>
      </c>
      <c r="D21" s="24">
        <v>3</v>
      </c>
      <c r="E21" s="24"/>
      <c r="F21" s="37"/>
      <c r="G21" s="75"/>
      <c r="H21" s="62"/>
      <c r="I21" s="62"/>
      <c r="J21" s="84"/>
      <c r="K21" s="38"/>
      <c r="L21" s="17"/>
      <c r="M21" s="18">
        <f t="shared" si="4"/>
        <v>5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7"/>
      <c r="B22" s="35" t="str">
        <f t="shared" si="3"/>
        <v>4.4.6</v>
      </c>
      <c r="C22" s="36" t="s">
        <v>51</v>
      </c>
      <c r="D22" s="24">
        <v>3</v>
      </c>
      <c r="E22" s="24"/>
      <c r="F22" s="37"/>
      <c r="G22" s="75"/>
      <c r="H22" s="62"/>
      <c r="I22" s="62"/>
      <c r="J22" s="84"/>
      <c r="K22" s="38"/>
      <c r="L22" s="17"/>
      <c r="M22" s="18">
        <f t="shared" si="4"/>
        <v>6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7"/>
      <c r="B23" s="35" t="str">
        <f t="shared" si="3"/>
        <v>4.4.7</v>
      </c>
      <c r="C23" s="36" t="s">
        <v>52</v>
      </c>
      <c r="D23" s="24">
        <v>3</v>
      </c>
      <c r="E23" s="24"/>
      <c r="F23" s="37"/>
      <c r="G23" s="75"/>
      <c r="H23" s="62"/>
      <c r="I23" s="62"/>
      <c r="J23" s="84"/>
      <c r="K23" s="38"/>
      <c r="L23" s="17"/>
      <c r="M23" s="18">
        <f t="shared" si="4"/>
        <v>7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7"/>
      <c r="B24" s="35" t="str">
        <f t="shared" si="3"/>
        <v>4.4.8</v>
      </c>
      <c r="C24" s="36" t="s">
        <v>53</v>
      </c>
      <c r="D24" s="24">
        <v>3</v>
      </c>
      <c r="E24" s="24"/>
      <c r="F24" s="37"/>
      <c r="G24" s="75"/>
      <c r="H24" s="62"/>
      <c r="I24" s="62"/>
      <c r="J24" s="84"/>
      <c r="K24" s="38"/>
      <c r="L24" s="17"/>
      <c r="M24" s="18">
        <f t="shared" si="4"/>
        <v>8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7"/>
      <c r="B25" s="35" t="str">
        <f t="shared" si="3"/>
        <v>4.4.9</v>
      </c>
      <c r="C25" s="36" t="s">
        <v>54</v>
      </c>
      <c r="D25" s="24">
        <v>3</v>
      </c>
      <c r="E25" s="24"/>
      <c r="F25" s="37"/>
      <c r="G25" s="75"/>
      <c r="H25" s="62"/>
      <c r="I25" s="62"/>
      <c r="J25" s="84"/>
      <c r="K25" s="38"/>
      <c r="L25" s="17"/>
      <c r="M25" s="18">
        <f t="shared" si="4"/>
        <v>9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7"/>
      <c r="B26" s="35" t="str">
        <f t="shared" si="3"/>
        <v>4.4.10</v>
      </c>
      <c r="C26" s="36" t="s">
        <v>55</v>
      </c>
      <c r="D26" s="24">
        <v>3</v>
      </c>
      <c r="E26" s="24"/>
      <c r="F26" s="37"/>
      <c r="G26" s="75"/>
      <c r="H26" s="62"/>
      <c r="I26" s="62"/>
      <c r="J26" s="84"/>
      <c r="K26" s="38"/>
      <c r="L26" s="17"/>
      <c r="M26" s="18">
        <f t="shared" si="4"/>
        <v>10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 x14ac:dyDescent="0.2">
      <c r="A27" s="39"/>
      <c r="B27" s="39"/>
      <c r="C27" s="40" t="s">
        <v>44</v>
      </c>
      <c r="D27" s="41">
        <f t="shared" ref="D27:E27" si="5">IF(COUNTIF(D17:D26,"")=$M26,"",(COUNTIF(D17:D26,3)))</f>
        <v>10</v>
      </c>
      <c r="E27" s="41" t="str">
        <f t="shared" si="5"/>
        <v/>
      </c>
      <c r="F27" s="42"/>
      <c r="G27" s="43"/>
      <c r="H27" s="43"/>
      <c r="I27" s="43"/>
      <c r="J27" s="43"/>
      <c r="K27" s="39"/>
      <c r="L27" s="39"/>
      <c r="M27" s="4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2.75" customHeight="1" x14ac:dyDescent="0.2">
      <c r="A28" s="17"/>
      <c r="B28" s="17"/>
      <c r="C28" s="45"/>
      <c r="D28" s="34"/>
      <c r="E28" s="34"/>
      <c r="F28" s="34"/>
      <c r="G28" s="7"/>
      <c r="H28" s="7"/>
      <c r="I28" s="7"/>
      <c r="J28" s="7"/>
      <c r="K28" s="17"/>
      <c r="L28" s="17"/>
      <c r="M28" s="18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8" customHeight="1" x14ac:dyDescent="0.2">
      <c r="A29" s="17"/>
      <c r="B29" s="17"/>
      <c r="C29" s="33" t="s">
        <v>56</v>
      </c>
      <c r="D29" s="34"/>
      <c r="E29" s="34"/>
      <c r="F29" s="34"/>
      <c r="G29" s="7"/>
      <c r="H29" s="7"/>
      <c r="I29" s="7"/>
      <c r="J29" s="7"/>
      <c r="K29" s="17"/>
      <c r="L29" s="17"/>
      <c r="M29" s="18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7"/>
      <c r="B30" s="35" t="str">
        <f t="shared" ref="B30:B43" si="6">CONCATENATE($E$98,".5.",M30)</f>
        <v>4.5.1</v>
      </c>
      <c r="C30" s="36" t="s">
        <v>90</v>
      </c>
      <c r="D30" s="24">
        <v>3</v>
      </c>
      <c r="E30" s="24"/>
      <c r="F30" s="37"/>
      <c r="G30" s="75"/>
      <c r="H30" s="62"/>
      <c r="I30" s="62"/>
      <c r="J30" s="84"/>
      <c r="K30" s="38"/>
      <c r="L30" s="17"/>
      <c r="M30" s="18">
        <v>1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7"/>
      <c r="B31" s="35" t="str">
        <f t="shared" si="6"/>
        <v>4.5.2</v>
      </c>
      <c r="C31" s="36" t="s">
        <v>91</v>
      </c>
      <c r="D31" s="24">
        <v>3</v>
      </c>
      <c r="E31" s="24"/>
      <c r="F31" s="37"/>
      <c r="G31" s="75"/>
      <c r="H31" s="62"/>
      <c r="I31" s="62"/>
      <c r="J31" s="84"/>
      <c r="K31" s="38"/>
      <c r="L31" s="17"/>
      <c r="M31" s="18">
        <f t="shared" ref="M31:M42" si="7">1+M30</f>
        <v>2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7"/>
      <c r="B32" s="35" t="str">
        <f t="shared" si="6"/>
        <v>4.5.3</v>
      </c>
      <c r="C32" s="36" t="s">
        <v>57</v>
      </c>
      <c r="D32" s="24">
        <v>3</v>
      </c>
      <c r="E32" s="24"/>
      <c r="F32" s="37"/>
      <c r="G32" s="75"/>
      <c r="H32" s="62"/>
      <c r="I32" s="62"/>
      <c r="J32" s="84"/>
      <c r="K32" s="38"/>
      <c r="L32" s="17"/>
      <c r="M32" s="18">
        <f t="shared" si="7"/>
        <v>3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7"/>
      <c r="B33" s="35" t="str">
        <f t="shared" si="6"/>
        <v>4.5.4</v>
      </c>
      <c r="C33" s="36" t="s">
        <v>58</v>
      </c>
      <c r="D33" s="24">
        <v>3</v>
      </c>
      <c r="E33" s="24"/>
      <c r="F33" s="37"/>
      <c r="G33" s="75"/>
      <c r="H33" s="62"/>
      <c r="I33" s="62"/>
      <c r="J33" s="84"/>
      <c r="K33" s="38"/>
      <c r="L33" s="17"/>
      <c r="M33" s="18">
        <f t="shared" si="7"/>
        <v>4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7"/>
      <c r="B34" s="35" t="str">
        <f t="shared" si="6"/>
        <v>4.5.5</v>
      </c>
      <c r="C34" s="36" t="s">
        <v>59</v>
      </c>
      <c r="D34" s="24">
        <v>3</v>
      </c>
      <c r="E34" s="24"/>
      <c r="F34" s="37"/>
      <c r="G34" s="75"/>
      <c r="H34" s="62"/>
      <c r="I34" s="62"/>
      <c r="J34" s="84"/>
      <c r="K34" s="38"/>
      <c r="L34" s="17"/>
      <c r="M34" s="18">
        <f t="shared" si="7"/>
        <v>5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17"/>
      <c r="B35" s="35" t="str">
        <f t="shared" si="6"/>
        <v>4.5.6</v>
      </c>
      <c r="C35" s="36" t="s">
        <v>60</v>
      </c>
      <c r="D35" s="24">
        <v>3</v>
      </c>
      <c r="E35" s="24"/>
      <c r="F35" s="37"/>
      <c r="G35" s="75"/>
      <c r="H35" s="62"/>
      <c r="I35" s="62"/>
      <c r="J35" s="84"/>
      <c r="K35" s="38"/>
      <c r="L35" s="17"/>
      <c r="M35" s="18">
        <f t="shared" si="7"/>
        <v>6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7"/>
      <c r="B36" s="35" t="str">
        <f t="shared" si="6"/>
        <v>4.5.7</v>
      </c>
      <c r="C36" s="36" t="s">
        <v>61</v>
      </c>
      <c r="D36" s="24">
        <v>3</v>
      </c>
      <c r="E36" s="24"/>
      <c r="F36" s="37"/>
      <c r="G36" s="75"/>
      <c r="H36" s="62"/>
      <c r="I36" s="62"/>
      <c r="J36" s="84"/>
      <c r="K36" s="38"/>
      <c r="L36" s="17"/>
      <c r="M36" s="18">
        <f t="shared" si="7"/>
        <v>7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7"/>
      <c r="B37" s="35" t="str">
        <f t="shared" si="6"/>
        <v>4.5.8</v>
      </c>
      <c r="C37" s="36" t="s">
        <v>62</v>
      </c>
      <c r="D37" s="24">
        <v>3</v>
      </c>
      <c r="E37" s="24"/>
      <c r="F37" s="37"/>
      <c r="G37" s="75"/>
      <c r="H37" s="62"/>
      <c r="I37" s="62"/>
      <c r="J37" s="84"/>
      <c r="K37" s="38"/>
      <c r="L37" s="17"/>
      <c r="M37" s="18">
        <f t="shared" si="7"/>
        <v>8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7"/>
      <c r="B38" s="35" t="str">
        <f t="shared" si="6"/>
        <v>4.5.9</v>
      </c>
      <c r="C38" s="36" t="s">
        <v>63</v>
      </c>
      <c r="D38" s="24">
        <v>2</v>
      </c>
      <c r="E38" s="24"/>
      <c r="F38" s="37"/>
      <c r="G38" s="75"/>
      <c r="H38" s="62"/>
      <c r="I38" s="62"/>
      <c r="J38" s="84"/>
      <c r="K38" s="38"/>
      <c r="L38" s="17"/>
      <c r="M38" s="18">
        <f t="shared" si="7"/>
        <v>9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7"/>
      <c r="B39" s="35" t="str">
        <f t="shared" si="6"/>
        <v>4.5.10</v>
      </c>
      <c r="C39" s="36" t="s">
        <v>92</v>
      </c>
      <c r="D39" s="24">
        <v>3</v>
      </c>
      <c r="E39" s="24"/>
      <c r="F39" s="37"/>
      <c r="G39" s="75"/>
      <c r="H39" s="62"/>
      <c r="I39" s="62"/>
      <c r="J39" s="84"/>
      <c r="K39" s="38"/>
      <c r="L39" s="17"/>
      <c r="M39" s="18">
        <f t="shared" si="7"/>
        <v>10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7"/>
      <c r="B40" s="35" t="str">
        <f t="shared" si="6"/>
        <v>4.5.11</v>
      </c>
      <c r="C40" s="36" t="s">
        <v>64</v>
      </c>
      <c r="D40" s="24">
        <v>3</v>
      </c>
      <c r="E40" s="24"/>
      <c r="F40" s="37"/>
      <c r="G40" s="75"/>
      <c r="H40" s="62"/>
      <c r="I40" s="62"/>
      <c r="J40" s="84"/>
      <c r="K40" s="38"/>
      <c r="L40" s="17"/>
      <c r="M40" s="18">
        <f t="shared" si="7"/>
        <v>11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17"/>
      <c r="B41" s="35" t="str">
        <f t="shared" si="6"/>
        <v>4.5.12</v>
      </c>
      <c r="C41" s="36" t="s">
        <v>65</v>
      </c>
      <c r="D41" s="24">
        <v>3</v>
      </c>
      <c r="E41" s="24"/>
      <c r="F41" s="37"/>
      <c r="G41" s="75"/>
      <c r="H41" s="62"/>
      <c r="I41" s="62"/>
      <c r="J41" s="84"/>
      <c r="K41" s="38"/>
      <c r="L41" s="17"/>
      <c r="M41" s="18">
        <f t="shared" si="7"/>
        <v>12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7"/>
      <c r="B42" s="35" t="str">
        <f t="shared" si="6"/>
        <v>4.5.13</v>
      </c>
      <c r="C42" s="36" t="s">
        <v>66</v>
      </c>
      <c r="D42" s="24">
        <v>2</v>
      </c>
      <c r="E42" s="24"/>
      <c r="F42" s="37"/>
      <c r="G42" s="75"/>
      <c r="H42" s="62"/>
      <c r="I42" s="62"/>
      <c r="J42" s="84"/>
      <c r="K42" s="38"/>
      <c r="L42" s="17"/>
      <c r="M42" s="18">
        <f t="shared" si="7"/>
        <v>13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7"/>
      <c r="B43" s="35" t="str">
        <f t="shared" si="6"/>
        <v>4.5.14</v>
      </c>
      <c r="C43" s="36" t="s">
        <v>93</v>
      </c>
      <c r="D43" s="24">
        <v>3</v>
      </c>
      <c r="E43" s="24"/>
      <c r="F43" s="37"/>
      <c r="G43" s="75"/>
      <c r="H43" s="62"/>
      <c r="I43" s="62"/>
      <c r="J43" s="84"/>
      <c r="K43" s="38"/>
      <c r="L43" s="17"/>
      <c r="M43" s="18">
        <v>14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 x14ac:dyDescent="0.2">
      <c r="A44" s="39"/>
      <c r="B44" s="39"/>
      <c r="C44" s="40" t="s">
        <v>44</v>
      </c>
      <c r="D44" s="41">
        <f t="shared" ref="D44:E44" si="8">IF(COUNTIF(D30:D43,"")=$M$43,"",(COUNTIF(D30:D43,3)))</f>
        <v>12</v>
      </c>
      <c r="E44" s="41" t="str">
        <f t="shared" si="8"/>
        <v/>
      </c>
      <c r="F44" s="42"/>
      <c r="G44" s="39"/>
      <c r="H44" s="39"/>
      <c r="I44" s="39"/>
      <c r="J44" s="39"/>
      <c r="K44" s="39"/>
      <c r="L44" s="39"/>
      <c r="M44" s="44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47" t="s">
        <v>67</v>
      </c>
      <c r="D46" s="1"/>
      <c r="E46" s="1"/>
      <c r="F46" s="1"/>
      <c r="G46" s="1"/>
      <c r="H46" s="1"/>
      <c r="I46" s="1"/>
      <c r="J46" s="1"/>
      <c r="K46" s="1"/>
      <c r="L46" s="1"/>
      <c r="M46" s="4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" customHeight="1" x14ac:dyDescent="0.2">
      <c r="A47" s="1"/>
      <c r="B47" s="1"/>
      <c r="C47" s="48"/>
      <c r="D47" s="1"/>
      <c r="E47" s="1"/>
      <c r="F47" s="1"/>
      <c r="G47" s="1"/>
      <c r="H47" s="1"/>
      <c r="I47" s="1"/>
      <c r="J47" s="1"/>
      <c r="K47" s="1"/>
      <c r="L47" s="1"/>
      <c r="M47" s="4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49" t="s">
        <v>68</v>
      </c>
      <c r="D48" s="50">
        <f t="shared" ref="D48:E48" si="9">COUNTIF(D$9:D$13,3)+COUNTIF(D$17:D$26,3)+COUNTIF(D$30:D$43,3)</f>
        <v>24</v>
      </c>
      <c r="E48" s="50">
        <f t="shared" si="9"/>
        <v>0</v>
      </c>
      <c r="F48" s="1"/>
      <c r="G48" s="1"/>
      <c r="H48" s="1"/>
      <c r="I48" s="1"/>
      <c r="J48" s="1"/>
      <c r="K48" s="1"/>
      <c r="L48" s="1"/>
      <c r="M48" s="4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49" t="s">
        <v>69</v>
      </c>
      <c r="D49" s="50">
        <f>COUNTIF(D$9:D$13,2)+COUNTIF(D$26:D46,2)+COUNTIF(D$30:D$43,2)</f>
        <v>7</v>
      </c>
      <c r="E49" s="50">
        <f>COUNTIF(E$9:E$13,2)+COUNTIF(E$17:E$26,2)+COUNTIF(E$30:E$43,2)</f>
        <v>0</v>
      </c>
      <c r="F49" s="1"/>
      <c r="G49" s="1"/>
      <c r="H49" s="1"/>
      <c r="I49" s="1"/>
      <c r="J49" s="1"/>
      <c r="K49" s="1"/>
      <c r="L49" s="1"/>
      <c r="M49" s="4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49" t="s">
        <v>70</v>
      </c>
      <c r="D50" s="50">
        <f t="shared" ref="D50:E50" si="10">COUNTIF(D$9:D$13,1)+COUNTIF(D$17:D$26,1)+COUNTIF(D$30:D$43,1)</f>
        <v>0</v>
      </c>
      <c r="E50" s="50">
        <f t="shared" si="10"/>
        <v>0</v>
      </c>
      <c r="F50" s="1"/>
      <c r="G50" s="1"/>
      <c r="H50" s="1"/>
      <c r="I50" s="1"/>
      <c r="J50" s="1"/>
      <c r="K50" s="1"/>
      <c r="L50" s="1"/>
      <c r="M50" s="4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49" t="s">
        <v>71</v>
      </c>
      <c r="D51" s="50">
        <f t="shared" ref="D51:E51" si="11">IF($I$3="Projekt",(COUNTBLANK(D$9:D$13)+COUNTBLANK(D$17:D$26)+COUNTBLANK(D$30:D$42)),(COUNTBLANK(D$9:D$13)+COUNTBLANK(D$17:D$26)+COUNTBLANK(D$30:D$43)))</f>
        <v>0</v>
      </c>
      <c r="E51" s="50">
        <f t="shared" si="11"/>
        <v>28</v>
      </c>
      <c r="F51" s="1"/>
      <c r="G51" s="26" t="s">
        <v>72</v>
      </c>
      <c r="H51" s="26"/>
      <c r="I51" s="26"/>
      <c r="J51" s="26"/>
      <c r="K51" s="1"/>
      <c r="L51" s="1"/>
      <c r="M51" s="4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 t="s">
        <v>73</v>
      </c>
      <c r="D54" s="1"/>
      <c r="E54" s="1"/>
      <c r="F54" s="1"/>
      <c r="G54" s="1"/>
      <c r="H54" s="1"/>
      <c r="I54" s="1"/>
      <c r="J54" s="1"/>
      <c r="K54" s="1"/>
      <c r="L54" s="1"/>
      <c r="M54" s="4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6" t="str">
        <f>UPUTE!B23</f>
        <v>verzija 1.0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4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 t="s">
        <v>74</v>
      </c>
      <c r="H97" s="1"/>
      <c r="I97" s="1"/>
      <c r="J97" s="1"/>
      <c r="K97" s="1"/>
      <c r="L97" s="1"/>
      <c r="M97" s="4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49" t="s">
        <v>75</v>
      </c>
      <c r="E98" s="2">
        <f>IF($I$3="Projekt",4,IF($I$3="Portfelj",6,5))</f>
        <v>4</v>
      </c>
      <c r="F98" s="1"/>
      <c r="G98" s="1" t="s">
        <v>76</v>
      </c>
      <c r="H98" s="1"/>
      <c r="I98" s="1"/>
      <c r="J98" s="1"/>
      <c r="K98" s="1"/>
      <c r="L98" s="1"/>
      <c r="M98" s="4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7"/>
      <c r="B99" s="51"/>
      <c r="C99" s="17"/>
      <c r="D99" s="49" t="s">
        <v>77</v>
      </c>
      <c r="E99" s="2">
        <f>IF(E98=4, 28,29)</f>
        <v>28</v>
      </c>
      <c r="F99" s="17"/>
      <c r="G99" s="1" t="s">
        <v>78</v>
      </c>
      <c r="H99" s="17"/>
      <c r="I99" s="17"/>
      <c r="J99" s="17"/>
      <c r="K99" s="17"/>
      <c r="L99" s="17"/>
      <c r="M99" s="18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 x14ac:dyDescent="0.2">
      <c r="A100" s="17"/>
      <c r="B100" s="17"/>
      <c r="C100" s="17"/>
      <c r="D100" s="17"/>
      <c r="E100" s="17"/>
      <c r="F100" s="17"/>
      <c r="G100" s="1" t="s">
        <v>79</v>
      </c>
      <c r="H100" s="17"/>
      <c r="I100" s="17"/>
      <c r="J100" s="17"/>
      <c r="K100" s="17"/>
      <c r="L100" s="17"/>
      <c r="M100" s="18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 x14ac:dyDescent="0.2">
      <c r="A101" s="17"/>
      <c r="B101" s="17"/>
      <c r="C101" s="17"/>
      <c r="D101" s="17"/>
      <c r="E101" s="17"/>
      <c r="F101" s="17"/>
      <c r="G101" s="1" t="s">
        <v>80</v>
      </c>
      <c r="H101" s="17"/>
      <c r="I101" s="17"/>
      <c r="J101" s="17"/>
      <c r="K101" s="17"/>
      <c r="L101" s="17"/>
      <c r="M101" s="18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8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8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8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8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8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8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8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8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8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8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8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8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8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8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8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8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8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8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8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8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8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8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8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8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8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8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8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8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8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8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8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8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8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8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8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8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8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8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8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8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8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8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8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8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8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8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8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8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8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8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8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8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8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8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8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8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8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8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8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8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8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8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8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8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8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8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8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8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8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8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8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8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8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8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8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8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8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8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8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8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8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8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8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8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8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8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8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8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8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8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8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8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8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8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8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8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8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8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8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8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8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8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8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8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8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8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8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8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8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8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8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8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8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8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8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8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8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8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8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8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8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8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8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8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8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8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8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8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8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8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8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8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8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8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8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8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8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8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8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8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8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8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8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8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8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8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8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8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8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8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8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8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8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8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8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8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8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8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8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8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8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8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8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8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8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8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8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8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8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8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8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8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8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8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8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8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8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8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8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8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8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8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8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8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8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8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8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8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8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8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8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8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8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8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8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8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8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8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8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8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8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8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8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8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8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8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8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8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8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8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8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8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8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8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8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8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8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8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8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8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8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8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8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8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8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8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8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8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8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8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8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8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8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8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8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8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8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8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8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8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8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8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8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8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8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8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8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8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8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8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8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8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8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8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8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8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8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8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8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8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8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8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8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8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8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8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8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8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8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8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8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8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8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8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8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8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8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8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8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8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8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8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8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8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8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8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8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8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8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8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8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8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8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8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8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8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8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8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8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8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8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8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8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8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8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8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8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8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8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8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8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8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8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8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8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8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8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8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8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8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8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8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8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8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8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8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8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8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8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8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8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8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8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8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8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8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8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8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8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8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8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8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8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8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8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8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8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8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8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8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8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8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8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8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8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8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8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8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8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8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8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8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8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8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8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8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8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8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8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8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8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8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8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8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8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8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8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8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8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8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8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8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8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8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8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8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8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8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8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8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8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8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8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8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8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8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8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8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8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8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8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8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8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8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8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8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8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8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8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8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8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8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8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8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8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8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8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8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8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8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8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8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8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8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8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8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8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8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8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8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8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8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8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8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8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8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8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8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8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8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8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8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8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8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8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8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8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8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8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8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8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8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8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8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8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8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8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8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8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8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8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8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8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8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8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8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8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8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8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8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8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8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8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8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8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8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8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8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8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8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8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8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8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8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8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8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8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8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8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8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8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8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8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8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8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8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8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8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8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8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8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8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8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8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8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8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8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8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8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8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8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8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8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8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8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8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8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8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8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8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8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8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8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8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8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8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8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8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8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8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8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8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8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8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8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8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8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8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8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8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8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8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8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8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8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8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8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8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8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8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8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8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8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8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8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8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8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8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8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8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8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8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8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8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8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8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8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8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8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8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8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8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8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8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8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8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8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8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8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8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8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8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8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8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8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8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8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8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8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8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8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8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8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8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8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8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8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8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8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8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8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8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8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8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8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8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8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8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8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8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8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8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8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8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8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8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8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8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8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8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8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8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8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8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8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8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8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8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8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8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8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8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8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8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8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8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8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8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8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8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8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8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8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8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8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8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8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8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8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8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8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8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8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8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8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8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8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8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8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8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8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8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8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8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8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8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8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8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8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8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8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8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8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8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8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8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8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8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8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8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8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8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8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8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8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8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8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8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8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8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8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8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8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8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8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8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8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8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8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8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8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8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8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8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8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8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8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8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8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8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8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8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8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8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8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8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8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8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8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8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8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8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8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8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8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8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8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8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8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8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8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8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8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8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8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8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8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8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8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8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8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8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8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8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8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8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8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8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8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8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8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8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8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8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8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8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8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8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8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8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8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8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8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8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8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8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8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8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8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8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8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8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8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8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8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8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8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8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8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8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8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8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8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8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8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8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8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8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8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8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8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8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8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8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8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8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8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8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8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8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8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8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8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8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8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8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8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8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8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8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8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8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8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8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8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8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8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8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8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8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8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8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8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8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8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8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8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8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8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8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8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8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8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8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8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8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8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8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8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8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8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8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8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8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8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8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8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8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8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8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8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8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8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8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8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8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8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8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8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8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8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8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8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8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8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8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8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8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8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8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8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8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8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8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8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8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8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8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8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8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8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8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8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8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8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8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8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8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8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8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8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8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8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8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8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8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8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8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8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35">
    <mergeCell ref="G42:J42"/>
    <mergeCell ref="G43:J43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22:J22"/>
    <mergeCell ref="G23:J23"/>
    <mergeCell ref="G24:J24"/>
    <mergeCell ref="G25:J25"/>
    <mergeCell ref="G26:J26"/>
    <mergeCell ref="G17:J17"/>
    <mergeCell ref="G18:J18"/>
    <mergeCell ref="G19:J19"/>
    <mergeCell ref="G20:J20"/>
    <mergeCell ref="G21:J21"/>
    <mergeCell ref="G9:J9"/>
    <mergeCell ref="G10:J10"/>
    <mergeCell ref="G11:J11"/>
    <mergeCell ref="G12:J12"/>
    <mergeCell ref="G13:J13"/>
    <mergeCell ref="D3:E3"/>
    <mergeCell ref="B5:C5"/>
    <mergeCell ref="D5:J5"/>
    <mergeCell ref="D6:J6"/>
    <mergeCell ref="B7:C7"/>
    <mergeCell ref="G7:J7"/>
  </mergeCells>
  <conditionalFormatting sqref="D9:E13">
    <cfRule type="cellIs" dxfId="17" priority="1" operator="equal">
      <formula>2</formula>
    </cfRule>
    <cfRule type="cellIs" dxfId="16" priority="2" operator="equal">
      <formula>3</formula>
    </cfRule>
    <cfRule type="cellIs" dxfId="15" priority="3" operator="equal">
      <formula>1</formula>
    </cfRule>
  </conditionalFormatting>
  <conditionalFormatting sqref="D17:E26">
    <cfRule type="cellIs" dxfId="14" priority="4" operator="equal">
      <formula>2</formula>
    </cfRule>
    <cfRule type="cellIs" dxfId="13" priority="5" operator="equal">
      <formula>3</formula>
    </cfRule>
    <cfRule type="cellIs" dxfId="12" priority="6" operator="equal">
      <formula>1</formula>
    </cfRule>
  </conditionalFormatting>
  <conditionalFormatting sqref="D30:E43">
    <cfRule type="cellIs" dxfId="11" priority="7" operator="equal">
      <formula>2</formula>
    </cfRule>
    <cfRule type="cellIs" dxfId="10" priority="8" operator="equal">
      <formula>3</formula>
    </cfRule>
    <cfRule type="cellIs" dxfId="9" priority="9" operator="equal">
      <formula>1</formula>
    </cfRule>
  </conditionalFormatting>
  <dataValidations count="4">
    <dataValidation type="decimal" allowBlank="1" showDropDown="1" showErrorMessage="1" sqref="D9:E13 D17:E26 D30:E43" xr:uid="{00000000-0002-0000-0100-000000000000}">
      <formula1>1</formula1>
      <formula2>3</formula2>
    </dataValidation>
    <dataValidation type="list" allowBlank="1" showDropDown="1" showErrorMessage="1" sqref="G3" xr:uid="{00000000-0002-0000-0100-000001000000}">
      <formula1>"A,B,C,D"</formula1>
    </dataValidation>
    <dataValidation type="list" allowBlank="1" showErrorMessage="1" sqref="I3" xr:uid="{00000000-0002-0000-0100-000002000000}">
      <formula1>"Projekt,Program,Portfelj"</formula1>
    </dataValidation>
    <dataValidation type="decimal" allowBlank="1" showErrorMessage="1" sqref="F9:F13 F17:F26 F30:F43" xr:uid="{00000000-0002-0000-0100-000003000000}">
      <formula1>0</formula1>
      <formula2>10</formula2>
    </dataValidation>
  </dataValidations>
  <pageMargins left="0.75000000000000011" right="0.75000000000000011" top="0.5" bottom="0.5" header="0" footer="0"/>
  <pageSetup paperSize="9" orientation="landscape"/>
  <headerFooter>
    <oddFooter>&amp;L000000IPMA ICR Handbook_x000D_FF0000IPMA Internal Document&amp;C000000Page &amp;P of &amp;R000000Self-Assessment_x000D_v0.5, 20.06.2016</oddFooter>
  </headerFooter>
  <rowBreaks count="1" manualBreakCount="1">
    <brk id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Z1001"/>
  <sheetViews>
    <sheetView showGridLines="0" tabSelected="1" workbookViewId="0">
      <pane ySplit="7" topLeftCell="A27" activePane="bottomLeft" state="frozen"/>
      <selection pane="bottomLeft" activeCell="C46" sqref="C46"/>
    </sheetView>
  </sheetViews>
  <sheetFormatPr defaultColWidth="14.42578125" defaultRowHeight="15" customHeight="1" x14ac:dyDescent="0.2"/>
  <cols>
    <col min="1" max="1" width="3" customWidth="1"/>
    <col min="2" max="2" width="7.7109375" customWidth="1"/>
    <col min="3" max="3" width="41.140625" customWidth="1"/>
    <col min="4" max="5" width="10.85546875" customWidth="1"/>
    <col min="6" max="6" width="2.85546875" customWidth="1"/>
    <col min="7" max="7" width="10.85546875" customWidth="1"/>
    <col min="8" max="8" width="2.85546875" customWidth="1"/>
    <col min="9" max="9" width="14.42578125" customWidth="1"/>
    <col min="10" max="10" width="19.85546875" customWidth="1"/>
    <col min="11" max="12" width="10.85546875" customWidth="1"/>
    <col min="13" max="13" width="10.85546875" hidden="1" customWidth="1"/>
    <col min="14" max="26" width="10.85546875" customWidth="1"/>
  </cols>
  <sheetData>
    <row r="1" spans="1:26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customHeight="1" x14ac:dyDescent="0.2">
      <c r="A2" s="17"/>
      <c r="B2" s="17"/>
      <c r="C2" s="17"/>
      <c r="D2" s="19" t="s">
        <v>25</v>
      </c>
      <c r="E2" s="20"/>
      <c r="F2" s="21"/>
      <c r="G2" s="19" t="s">
        <v>26</v>
      </c>
      <c r="H2" s="17"/>
      <c r="I2" s="19" t="s">
        <v>27</v>
      </c>
      <c r="J2" s="17"/>
      <c r="K2" s="17"/>
      <c r="L2" s="17"/>
      <c r="M2" s="1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8" customHeight="1" x14ac:dyDescent="0.2">
      <c r="A3" s="17"/>
      <c r="B3" s="22" t="s">
        <v>81</v>
      </c>
      <c r="C3" s="17"/>
      <c r="D3" s="75"/>
      <c r="E3" s="63"/>
      <c r="F3" s="23"/>
      <c r="G3" s="24"/>
      <c r="H3" s="17"/>
      <c r="I3" s="25"/>
      <c r="J3" s="26" t="str">
        <f>IF(AND(OR(G3="C",G3="D"),OR((I3="Program"),I3="Portfelj")),"   Invalid Domain or Level","")</f>
        <v/>
      </c>
      <c r="K3" s="17"/>
      <c r="L3" s="17"/>
      <c r="M3" s="18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.75" customHeight="1" x14ac:dyDescent="0.2">
      <c r="A4" s="17"/>
      <c r="B4" s="27" t="s">
        <v>32</v>
      </c>
      <c r="C4" s="17"/>
      <c r="D4" s="17"/>
      <c r="E4" s="17"/>
      <c r="F4" s="21"/>
      <c r="G4" s="28"/>
      <c r="H4" s="17"/>
      <c r="I4" s="17"/>
      <c r="J4" s="17"/>
      <c r="K4" s="17"/>
      <c r="L4" s="17"/>
      <c r="M4" s="18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48" customHeight="1" x14ac:dyDescent="0.2">
      <c r="A5" s="29"/>
      <c r="B5" s="76" t="s">
        <v>1</v>
      </c>
      <c r="C5" s="60"/>
      <c r="D5" s="77" t="str">
        <f>IF(OR(G3="",I3=""),"",IF(G3="D",G99,IF(I3="Projekt",G100,IF(I3="Portfelj",G102,G101))))</f>
        <v/>
      </c>
      <c r="E5" s="62"/>
      <c r="F5" s="62"/>
      <c r="G5" s="62"/>
      <c r="H5" s="62"/>
      <c r="I5" s="62"/>
      <c r="J5" s="63"/>
      <c r="K5" s="29"/>
      <c r="L5" s="29"/>
      <c r="M5" s="30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9.5" customHeight="1" x14ac:dyDescent="0.2">
      <c r="A6" s="29"/>
      <c r="B6" s="29"/>
      <c r="C6" s="29"/>
      <c r="D6" s="52" t="s">
        <v>33</v>
      </c>
      <c r="E6" s="53"/>
      <c r="F6" s="53"/>
      <c r="G6" s="53"/>
      <c r="H6" s="53"/>
      <c r="I6" s="53"/>
      <c r="J6" s="54"/>
      <c r="K6" s="29"/>
      <c r="L6" s="29"/>
      <c r="M6" s="30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51" customHeight="1" x14ac:dyDescent="0.2">
      <c r="A7" s="29"/>
      <c r="B7" s="79" t="s">
        <v>34</v>
      </c>
      <c r="C7" s="63"/>
      <c r="D7" s="31" t="s">
        <v>35</v>
      </c>
      <c r="E7" s="31" t="s">
        <v>36</v>
      </c>
      <c r="F7" s="32"/>
      <c r="G7" s="80" t="s">
        <v>37</v>
      </c>
      <c r="H7" s="81"/>
      <c r="I7" s="81"/>
      <c r="J7" s="82"/>
      <c r="K7" s="29"/>
      <c r="L7" s="29"/>
      <c r="M7" s="30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8" customHeight="1" x14ac:dyDescent="0.2">
      <c r="A8" s="17"/>
      <c r="B8" s="17"/>
      <c r="C8" s="33" t="s">
        <v>82</v>
      </c>
      <c r="D8" s="34"/>
      <c r="E8" s="34"/>
      <c r="F8" s="34"/>
      <c r="G8" s="17"/>
      <c r="H8" s="17"/>
      <c r="I8" s="17"/>
      <c r="J8" s="17"/>
      <c r="K8" s="17"/>
      <c r="L8" s="17"/>
      <c r="M8" s="1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17"/>
      <c r="B9" s="35" t="str">
        <f>CONCATENATE($E$98,"4.3.",M9)</f>
        <v>4.3.1</v>
      </c>
      <c r="C9" s="36" t="s">
        <v>39</v>
      </c>
      <c r="D9" s="24"/>
      <c r="E9" s="24"/>
      <c r="F9" s="37"/>
      <c r="G9" s="83"/>
      <c r="H9" s="62"/>
      <c r="I9" s="62"/>
      <c r="J9" s="84"/>
      <c r="K9" s="38"/>
      <c r="L9" s="17"/>
      <c r="M9" s="18">
        <v>1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17"/>
      <c r="B10" s="35" t="str">
        <f t="shared" ref="B10:B13" si="0">CONCATENATE($E$98,"4.3.",M10)</f>
        <v>4.3.2</v>
      </c>
      <c r="C10" s="36" t="s">
        <v>40</v>
      </c>
      <c r="D10" s="24"/>
      <c r="E10" s="24"/>
      <c r="F10" s="37"/>
      <c r="G10" s="75"/>
      <c r="H10" s="62"/>
      <c r="I10" s="62"/>
      <c r="J10" s="84"/>
      <c r="K10" s="38"/>
      <c r="L10" s="17"/>
      <c r="M10" s="18">
        <f t="shared" ref="M10:M13" si="1">1+M9</f>
        <v>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17"/>
      <c r="B11" s="35" t="str">
        <f t="shared" si="0"/>
        <v>4.3.3</v>
      </c>
      <c r="C11" s="36" t="s">
        <v>83</v>
      </c>
      <c r="D11" s="24"/>
      <c r="E11" s="24"/>
      <c r="F11" s="37"/>
      <c r="G11" s="75"/>
      <c r="H11" s="62"/>
      <c r="I11" s="62"/>
      <c r="J11" s="84"/>
      <c r="K11" s="38"/>
      <c r="L11" s="17"/>
      <c r="M11" s="18">
        <f t="shared" si="1"/>
        <v>3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7"/>
      <c r="B12" s="35" t="str">
        <f t="shared" si="0"/>
        <v>4.3.4</v>
      </c>
      <c r="C12" s="36" t="s">
        <v>84</v>
      </c>
      <c r="D12" s="24"/>
      <c r="E12" s="24"/>
      <c r="F12" s="37"/>
      <c r="G12" s="75"/>
      <c r="H12" s="62"/>
      <c r="I12" s="62"/>
      <c r="J12" s="84"/>
      <c r="K12" s="38"/>
      <c r="L12" s="17"/>
      <c r="M12" s="18">
        <f t="shared" si="1"/>
        <v>4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7"/>
      <c r="B13" s="35" t="str">
        <f t="shared" si="0"/>
        <v>4.3.5</v>
      </c>
      <c r="C13" s="36" t="s">
        <v>43</v>
      </c>
      <c r="D13" s="24"/>
      <c r="E13" s="24"/>
      <c r="F13" s="37"/>
      <c r="G13" s="75"/>
      <c r="H13" s="62"/>
      <c r="I13" s="62"/>
      <c r="J13" s="84"/>
      <c r="K13" s="38"/>
      <c r="L13" s="17"/>
      <c r="M13" s="18">
        <f t="shared" si="1"/>
        <v>5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 x14ac:dyDescent="0.2">
      <c r="A14" s="39"/>
      <c r="B14" s="39"/>
      <c r="C14" s="40" t="s">
        <v>44</v>
      </c>
      <c r="D14" s="41" t="str">
        <f t="shared" ref="D14:E14" si="2">IF(COUNTIF(D9:D13,"")=$M13,"",(COUNTIF(D9:D13,3)))</f>
        <v/>
      </c>
      <c r="E14" s="41" t="str">
        <f t="shared" si="2"/>
        <v/>
      </c>
      <c r="F14" s="42"/>
      <c r="G14" s="43"/>
      <c r="H14" s="43"/>
      <c r="I14" s="43"/>
      <c r="J14" s="43"/>
      <c r="K14" s="39"/>
      <c r="L14" s="39"/>
      <c r="M14" s="44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2.75" customHeight="1" x14ac:dyDescent="0.2">
      <c r="A15" s="17"/>
      <c r="B15" s="17"/>
      <c r="C15" s="17"/>
      <c r="D15" s="2"/>
      <c r="E15" s="34"/>
      <c r="F15" s="34"/>
      <c r="G15" s="7"/>
      <c r="H15" s="7"/>
      <c r="I15" s="7"/>
      <c r="J15" s="7"/>
      <c r="K15" s="17"/>
      <c r="L15" s="17"/>
      <c r="M15" s="18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8" customHeight="1" x14ac:dyDescent="0.2">
      <c r="A16" s="17"/>
      <c r="B16" s="17"/>
      <c r="C16" s="33" t="s">
        <v>45</v>
      </c>
      <c r="D16" s="34"/>
      <c r="E16" s="34"/>
      <c r="F16" s="34"/>
      <c r="G16" s="7"/>
      <c r="H16" s="7"/>
      <c r="I16" s="7"/>
      <c r="J16" s="7"/>
      <c r="K16" s="17"/>
      <c r="L16" s="17"/>
      <c r="M16" s="18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17"/>
      <c r="B17" s="35" t="str">
        <f>CONCATENATE($E$98,"4.4.",M17)</f>
        <v>4.4.1</v>
      </c>
      <c r="C17" s="55" t="s">
        <v>85</v>
      </c>
      <c r="D17" s="24"/>
      <c r="E17" s="24"/>
      <c r="F17" s="37"/>
      <c r="G17" s="75"/>
      <c r="H17" s="62"/>
      <c r="I17" s="62"/>
      <c r="J17" s="84"/>
      <c r="K17" s="38"/>
      <c r="L17" s="17"/>
      <c r="M17" s="18">
        <v>1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17"/>
      <c r="B18" s="35" t="str">
        <f t="shared" ref="B18:B26" si="3">CONCATENATE($E$98,"4.4.",M18)</f>
        <v>4.4.2</v>
      </c>
      <c r="C18" s="55" t="s">
        <v>47</v>
      </c>
      <c r="D18" s="24"/>
      <c r="E18" s="24"/>
      <c r="F18" s="37"/>
      <c r="G18" s="75"/>
      <c r="H18" s="62"/>
      <c r="I18" s="62"/>
      <c r="J18" s="84"/>
      <c r="K18" s="38"/>
      <c r="L18" s="17"/>
      <c r="M18" s="18">
        <f t="shared" ref="M18:M26" si="4">1+M17</f>
        <v>2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">
      <c r="A19" s="17"/>
      <c r="B19" s="35" t="str">
        <f t="shared" si="3"/>
        <v>4.4.3</v>
      </c>
      <c r="C19" s="55" t="s">
        <v>48</v>
      </c>
      <c r="D19" s="24"/>
      <c r="E19" s="24"/>
      <c r="F19" s="37"/>
      <c r="G19" s="75"/>
      <c r="H19" s="62"/>
      <c r="I19" s="62"/>
      <c r="J19" s="84"/>
      <c r="K19" s="38"/>
      <c r="L19" s="17"/>
      <c r="M19" s="18">
        <f t="shared" si="4"/>
        <v>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">
      <c r="A20" s="17"/>
      <c r="B20" s="35" t="str">
        <f t="shared" si="3"/>
        <v>4.4.4</v>
      </c>
      <c r="C20" s="55" t="s">
        <v>49</v>
      </c>
      <c r="D20" s="24"/>
      <c r="E20" s="24"/>
      <c r="F20" s="37"/>
      <c r="G20" s="75"/>
      <c r="H20" s="62"/>
      <c r="I20" s="62"/>
      <c r="J20" s="84"/>
      <c r="K20" s="38"/>
      <c r="L20" s="17"/>
      <c r="M20" s="18">
        <f t="shared" si="4"/>
        <v>4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17"/>
      <c r="B21" s="35" t="str">
        <f t="shared" si="3"/>
        <v>4.4.5</v>
      </c>
      <c r="C21" s="55" t="s">
        <v>86</v>
      </c>
      <c r="D21" s="24"/>
      <c r="E21" s="24"/>
      <c r="F21" s="37"/>
      <c r="G21" s="75"/>
      <c r="H21" s="62"/>
      <c r="I21" s="62"/>
      <c r="J21" s="84"/>
      <c r="K21" s="38"/>
      <c r="L21" s="17"/>
      <c r="M21" s="18">
        <f t="shared" si="4"/>
        <v>5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7"/>
      <c r="B22" s="35" t="str">
        <f t="shared" si="3"/>
        <v>4.4.6</v>
      </c>
      <c r="C22" s="55" t="s">
        <v>51</v>
      </c>
      <c r="D22" s="24"/>
      <c r="E22" s="24"/>
      <c r="F22" s="37"/>
      <c r="G22" s="75"/>
      <c r="H22" s="62"/>
      <c r="I22" s="62"/>
      <c r="J22" s="84"/>
      <c r="K22" s="38"/>
      <c r="L22" s="17"/>
      <c r="M22" s="18">
        <f t="shared" si="4"/>
        <v>6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7"/>
      <c r="B23" s="35" t="str">
        <f t="shared" si="3"/>
        <v>4.4.7</v>
      </c>
      <c r="C23" s="55" t="s">
        <v>87</v>
      </c>
      <c r="D23" s="24"/>
      <c r="E23" s="24"/>
      <c r="F23" s="37"/>
      <c r="G23" s="75"/>
      <c r="H23" s="62"/>
      <c r="I23" s="62"/>
      <c r="J23" s="84"/>
      <c r="K23" s="38"/>
      <c r="L23" s="17"/>
      <c r="M23" s="18">
        <f t="shared" si="4"/>
        <v>7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7"/>
      <c r="B24" s="35" t="str">
        <f t="shared" si="3"/>
        <v>4.4.8</v>
      </c>
      <c r="C24" s="55" t="s">
        <v>53</v>
      </c>
      <c r="D24" s="24"/>
      <c r="E24" s="24"/>
      <c r="F24" s="37"/>
      <c r="G24" s="75"/>
      <c r="H24" s="62"/>
      <c r="I24" s="62"/>
      <c r="J24" s="84"/>
      <c r="K24" s="38"/>
      <c r="L24" s="17"/>
      <c r="M24" s="18">
        <f t="shared" si="4"/>
        <v>8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7"/>
      <c r="B25" s="35" t="str">
        <f t="shared" si="3"/>
        <v>4.4.9</v>
      </c>
      <c r="C25" s="55" t="s">
        <v>54</v>
      </c>
      <c r="D25" s="24"/>
      <c r="E25" s="24"/>
      <c r="F25" s="37"/>
      <c r="G25" s="75"/>
      <c r="H25" s="62"/>
      <c r="I25" s="62"/>
      <c r="J25" s="84"/>
      <c r="K25" s="38"/>
      <c r="L25" s="17"/>
      <c r="M25" s="18">
        <f t="shared" si="4"/>
        <v>9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7"/>
      <c r="B26" s="35" t="str">
        <f t="shared" si="3"/>
        <v>4.4.10</v>
      </c>
      <c r="C26" s="55" t="s">
        <v>88</v>
      </c>
      <c r="D26" s="24"/>
      <c r="E26" s="24"/>
      <c r="F26" s="37"/>
      <c r="G26" s="75"/>
      <c r="H26" s="62"/>
      <c r="I26" s="62"/>
      <c r="J26" s="84"/>
      <c r="K26" s="38"/>
      <c r="L26" s="17"/>
      <c r="M26" s="18">
        <f t="shared" si="4"/>
        <v>10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 x14ac:dyDescent="0.2">
      <c r="A27" s="39"/>
      <c r="B27" s="39"/>
      <c r="C27" s="40" t="s">
        <v>44</v>
      </c>
      <c r="D27" s="41" t="str">
        <f t="shared" ref="D27:E27" si="5">IF(COUNTIF(D17:D26,"")=$M26,"",(COUNTIF(D17:D26,3)))</f>
        <v/>
      </c>
      <c r="E27" s="41" t="str">
        <f t="shared" si="5"/>
        <v/>
      </c>
      <c r="F27" s="42"/>
      <c r="G27" s="43"/>
      <c r="H27" s="43"/>
      <c r="I27" s="43"/>
      <c r="J27" s="43"/>
      <c r="K27" s="39"/>
      <c r="L27" s="39"/>
      <c r="M27" s="44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2.75" customHeight="1" x14ac:dyDescent="0.2">
      <c r="A28" s="17"/>
      <c r="B28" s="17"/>
      <c r="C28" s="45"/>
      <c r="D28" s="34"/>
      <c r="E28" s="34"/>
      <c r="F28" s="34"/>
      <c r="G28" s="7"/>
      <c r="H28" s="7"/>
      <c r="I28" s="7"/>
      <c r="J28" s="7"/>
      <c r="K28" s="17"/>
      <c r="L28" s="17"/>
      <c r="M28" s="18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8" customHeight="1" x14ac:dyDescent="0.2">
      <c r="A29" s="17"/>
      <c r="B29" s="17"/>
      <c r="C29" s="33" t="s">
        <v>89</v>
      </c>
      <c r="D29" s="34"/>
      <c r="E29" s="34"/>
      <c r="F29" s="34"/>
      <c r="G29" s="7"/>
      <c r="H29" s="7"/>
      <c r="I29" s="7"/>
      <c r="J29" s="7"/>
      <c r="K29" s="17"/>
      <c r="L29" s="17"/>
      <c r="M29" s="18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7"/>
      <c r="B30" s="35" t="str">
        <f>CONCATENATE($E$98,"4.5.",M30)</f>
        <v>4.5.1</v>
      </c>
      <c r="C30" s="36" t="s">
        <v>90</v>
      </c>
      <c r="D30" s="24"/>
      <c r="E30" s="24"/>
      <c r="F30" s="37"/>
      <c r="G30" s="75"/>
      <c r="H30" s="62"/>
      <c r="I30" s="62"/>
      <c r="J30" s="84"/>
      <c r="K30" s="38"/>
      <c r="L30" s="17"/>
      <c r="M30" s="18">
        <v>1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7"/>
      <c r="B31" s="35" t="str">
        <f t="shared" ref="B31:B43" si="6">CONCATENATE($E$98,"4.5.",M31)</f>
        <v>4.5.2</v>
      </c>
      <c r="C31" s="36" t="s">
        <v>91</v>
      </c>
      <c r="D31" s="24"/>
      <c r="E31" s="24"/>
      <c r="F31" s="37"/>
      <c r="G31" s="75"/>
      <c r="H31" s="62"/>
      <c r="I31" s="62"/>
      <c r="J31" s="84"/>
      <c r="K31" s="38"/>
      <c r="L31" s="17"/>
      <c r="M31" s="18">
        <f t="shared" ref="M31:M42" si="7">1+M30</f>
        <v>2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7"/>
      <c r="B32" s="35" t="str">
        <f t="shared" si="6"/>
        <v>4.5.3</v>
      </c>
      <c r="C32" s="36" t="s">
        <v>57</v>
      </c>
      <c r="D32" s="24"/>
      <c r="E32" s="24"/>
      <c r="F32" s="37"/>
      <c r="G32" s="75"/>
      <c r="H32" s="62"/>
      <c r="I32" s="62"/>
      <c r="J32" s="84"/>
      <c r="K32" s="38"/>
      <c r="L32" s="17"/>
      <c r="M32" s="18">
        <f t="shared" si="7"/>
        <v>3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7"/>
      <c r="B33" s="35" t="str">
        <f t="shared" si="6"/>
        <v>4.5.4</v>
      </c>
      <c r="C33" s="36" t="s">
        <v>58</v>
      </c>
      <c r="D33" s="24"/>
      <c r="E33" s="24"/>
      <c r="F33" s="37"/>
      <c r="G33" s="75"/>
      <c r="H33" s="62"/>
      <c r="I33" s="62"/>
      <c r="J33" s="84"/>
      <c r="K33" s="38"/>
      <c r="L33" s="17"/>
      <c r="M33" s="18">
        <f t="shared" si="7"/>
        <v>4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7"/>
      <c r="B34" s="35" t="str">
        <f t="shared" si="6"/>
        <v>4.5.5</v>
      </c>
      <c r="C34" s="36" t="s">
        <v>59</v>
      </c>
      <c r="D34" s="24"/>
      <c r="E34" s="24"/>
      <c r="F34" s="37"/>
      <c r="G34" s="75"/>
      <c r="H34" s="62"/>
      <c r="I34" s="62"/>
      <c r="J34" s="84"/>
      <c r="K34" s="38"/>
      <c r="L34" s="17"/>
      <c r="M34" s="18">
        <f t="shared" si="7"/>
        <v>5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17"/>
      <c r="B35" s="35" t="str">
        <f t="shared" si="6"/>
        <v>4.5.6</v>
      </c>
      <c r="C35" s="36" t="s">
        <v>60</v>
      </c>
      <c r="D35" s="24"/>
      <c r="E35" s="24"/>
      <c r="F35" s="37"/>
      <c r="G35" s="75"/>
      <c r="H35" s="62"/>
      <c r="I35" s="62"/>
      <c r="J35" s="84"/>
      <c r="K35" s="38"/>
      <c r="L35" s="17"/>
      <c r="M35" s="18">
        <f t="shared" si="7"/>
        <v>6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7"/>
      <c r="B36" s="35" t="str">
        <f t="shared" si="6"/>
        <v>4.5.7</v>
      </c>
      <c r="C36" s="36" t="s">
        <v>61</v>
      </c>
      <c r="D36" s="24"/>
      <c r="E36" s="24"/>
      <c r="F36" s="37"/>
      <c r="G36" s="75"/>
      <c r="H36" s="62"/>
      <c r="I36" s="62"/>
      <c r="J36" s="84"/>
      <c r="K36" s="38"/>
      <c r="L36" s="17"/>
      <c r="M36" s="18">
        <f t="shared" si="7"/>
        <v>7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7"/>
      <c r="B37" s="35" t="str">
        <f t="shared" si="6"/>
        <v>4.5.8</v>
      </c>
      <c r="C37" s="36" t="s">
        <v>62</v>
      </c>
      <c r="D37" s="24"/>
      <c r="E37" s="24"/>
      <c r="F37" s="37"/>
      <c r="G37" s="75"/>
      <c r="H37" s="62"/>
      <c r="I37" s="62"/>
      <c r="J37" s="84"/>
      <c r="K37" s="38"/>
      <c r="L37" s="17"/>
      <c r="M37" s="18">
        <f t="shared" si="7"/>
        <v>8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7"/>
      <c r="B38" s="35" t="str">
        <f t="shared" si="6"/>
        <v>4.5.9</v>
      </c>
      <c r="C38" s="36" t="s">
        <v>63</v>
      </c>
      <c r="D38" s="24"/>
      <c r="E38" s="24"/>
      <c r="F38" s="37"/>
      <c r="G38" s="75"/>
      <c r="H38" s="62"/>
      <c r="I38" s="62"/>
      <c r="J38" s="84"/>
      <c r="K38" s="38"/>
      <c r="L38" s="17"/>
      <c r="M38" s="18">
        <f t="shared" si="7"/>
        <v>9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7"/>
      <c r="B39" s="35" t="str">
        <f t="shared" si="6"/>
        <v>4.5.10</v>
      </c>
      <c r="C39" s="36" t="s">
        <v>92</v>
      </c>
      <c r="D39" s="24"/>
      <c r="E39" s="24"/>
      <c r="F39" s="37"/>
      <c r="G39" s="75"/>
      <c r="H39" s="62"/>
      <c r="I39" s="62"/>
      <c r="J39" s="84"/>
      <c r="K39" s="38"/>
      <c r="L39" s="17"/>
      <c r="M39" s="18">
        <f t="shared" si="7"/>
        <v>10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7"/>
      <c r="B40" s="35" t="str">
        <f t="shared" si="6"/>
        <v>4.5.11</v>
      </c>
      <c r="C40" s="36" t="s">
        <v>64</v>
      </c>
      <c r="D40" s="24"/>
      <c r="E40" s="24"/>
      <c r="F40" s="37"/>
      <c r="G40" s="75"/>
      <c r="H40" s="62"/>
      <c r="I40" s="62"/>
      <c r="J40" s="84"/>
      <c r="K40" s="38"/>
      <c r="L40" s="17"/>
      <c r="M40" s="18">
        <f t="shared" si="7"/>
        <v>11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17"/>
      <c r="B41" s="35" t="str">
        <f t="shared" si="6"/>
        <v>4.5.12</v>
      </c>
      <c r="C41" s="36" t="s">
        <v>65</v>
      </c>
      <c r="D41" s="24"/>
      <c r="E41" s="24"/>
      <c r="F41" s="37"/>
      <c r="G41" s="75"/>
      <c r="H41" s="62"/>
      <c r="I41" s="62"/>
      <c r="J41" s="84"/>
      <c r="K41" s="38"/>
      <c r="L41" s="17"/>
      <c r="M41" s="18">
        <f t="shared" si="7"/>
        <v>12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7"/>
      <c r="B42" s="35" t="str">
        <f t="shared" si="6"/>
        <v>4.5.13</v>
      </c>
      <c r="C42" s="36" t="s">
        <v>66</v>
      </c>
      <c r="D42" s="24"/>
      <c r="E42" s="24"/>
      <c r="F42" s="37"/>
      <c r="G42" s="75"/>
      <c r="H42" s="62"/>
      <c r="I42" s="62"/>
      <c r="J42" s="84"/>
      <c r="K42" s="38"/>
      <c r="L42" s="17"/>
      <c r="M42" s="18">
        <f t="shared" si="7"/>
        <v>13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7"/>
      <c r="B43" s="35" t="str">
        <f t="shared" si="6"/>
        <v>4.5.14</v>
      </c>
      <c r="C43" s="36" t="s">
        <v>93</v>
      </c>
      <c r="D43" s="24"/>
      <c r="E43" s="24"/>
      <c r="F43" s="37"/>
      <c r="G43" s="75"/>
      <c r="H43" s="62"/>
      <c r="I43" s="62"/>
      <c r="J43" s="84"/>
      <c r="K43" s="38"/>
      <c r="L43" s="17"/>
      <c r="M43" s="18">
        <v>14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7"/>
      <c r="B44" s="49"/>
      <c r="C44" s="1"/>
      <c r="D44" s="56"/>
      <c r="E44" s="56"/>
      <c r="F44" s="57"/>
      <c r="G44" s="58"/>
      <c r="H44" s="58"/>
      <c r="I44" s="58"/>
      <c r="J44" s="58"/>
      <c r="K44" s="38"/>
      <c r="L44" s="17"/>
      <c r="M44" s="18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 x14ac:dyDescent="0.2">
      <c r="A45" s="39"/>
      <c r="B45" s="39"/>
      <c r="C45" s="40" t="s">
        <v>44</v>
      </c>
      <c r="D45" s="41" t="str">
        <f t="shared" ref="D45:E45" si="8">IF(COUNTIF(D30:D43,"")=$M$43,"",(COUNTIF(D30:D43,3)))</f>
        <v/>
      </c>
      <c r="E45" s="41" t="str">
        <f t="shared" si="8"/>
        <v/>
      </c>
      <c r="F45" s="42"/>
      <c r="G45" s="39"/>
      <c r="H45" s="39"/>
      <c r="I45" s="39"/>
      <c r="J45" s="39"/>
      <c r="K45" s="39"/>
      <c r="L45" s="39"/>
      <c r="M45" s="44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47" t="s">
        <v>67</v>
      </c>
      <c r="D47" s="1"/>
      <c r="E47" s="1"/>
      <c r="F47" s="1"/>
      <c r="G47" s="1"/>
      <c r="H47" s="1"/>
      <c r="I47" s="1"/>
      <c r="J47" s="1"/>
      <c r="K47" s="1"/>
      <c r="L47" s="1"/>
      <c r="M47" s="4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" customHeight="1" x14ac:dyDescent="0.2">
      <c r="A48" s="1"/>
      <c r="B48" s="1"/>
      <c r="C48" s="48"/>
      <c r="D48" s="1"/>
      <c r="E48" s="1"/>
      <c r="F48" s="1"/>
      <c r="G48" s="1"/>
      <c r="H48" s="1"/>
      <c r="I48" s="1"/>
      <c r="J48" s="1"/>
      <c r="K48" s="1"/>
      <c r="L48" s="1"/>
      <c r="M48" s="4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49" t="s">
        <v>68</v>
      </c>
      <c r="D49" s="50">
        <f t="shared" ref="D49:E49" si="9">COUNTIF(D$9:D$13,3)+COUNTIF(D$17:D$26,3)+COUNTIF(D$30:D$43,3)</f>
        <v>0</v>
      </c>
      <c r="E49" s="50">
        <f t="shared" si="9"/>
        <v>0</v>
      </c>
      <c r="F49" s="1"/>
      <c r="G49" s="1"/>
      <c r="H49" s="1"/>
      <c r="I49" s="1"/>
      <c r="J49" s="1"/>
      <c r="K49" s="1"/>
      <c r="L49" s="1"/>
      <c r="M49" s="4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49" t="s">
        <v>69</v>
      </c>
      <c r="D50" s="50">
        <f t="shared" ref="D50:E50" si="10">COUNTIF(D$9:D$13,2)+COUNTIF(D$17:D$26,2)+COUNTIF(D$30:D$43,2)</f>
        <v>0</v>
      </c>
      <c r="E50" s="50">
        <f t="shared" si="10"/>
        <v>0</v>
      </c>
      <c r="F50" s="1"/>
      <c r="G50" s="1"/>
      <c r="H50" s="1"/>
      <c r="I50" s="1"/>
      <c r="J50" s="1"/>
      <c r="K50" s="1"/>
      <c r="L50" s="1"/>
      <c r="M50" s="4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49" t="s">
        <v>70</v>
      </c>
      <c r="D51" s="50">
        <f t="shared" ref="D51:E51" si="11">COUNTIF(D$9:D$13,1)+COUNTIF(D$17:D$26,1)+COUNTIF(D$30:D$43,1)</f>
        <v>0</v>
      </c>
      <c r="E51" s="50">
        <f t="shared" si="11"/>
        <v>0</v>
      </c>
      <c r="F51" s="1"/>
      <c r="G51" s="1"/>
      <c r="H51" s="1"/>
      <c r="I51" s="1"/>
      <c r="J51" s="1"/>
      <c r="K51" s="1"/>
      <c r="L51" s="1"/>
      <c r="M51" s="4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49" t="s">
        <v>71</v>
      </c>
      <c r="D52" s="50">
        <f t="shared" ref="D52:E52" si="12">IF($I$3="Projekt",(COUNTBLANK(D$9:D$13)+COUNTBLANK(D$17:D$26)+COUNTBLANK(D$30:D$42)),(COUNTBLANK(D$9:D$13)+COUNTBLANK(D$17:D$26)+COUNTBLANK(D$30:D$43)))</f>
        <v>29</v>
      </c>
      <c r="E52" s="50">
        <f t="shared" si="12"/>
        <v>29</v>
      </c>
      <c r="F52" s="1"/>
      <c r="G52" s="85" t="str">
        <f>IF(D52&gt;0,"Molimo evaluirajte sve elemente kompetencija",IF(G3="D","",IF(E52&gt;0,"Molimo evaluirajte sve elemente kompetencija","")))</f>
        <v>Molimo evaluirajte sve elemente kompetencija</v>
      </c>
      <c r="H52" s="60"/>
      <c r="I52" s="60"/>
      <c r="J52" s="60"/>
      <c r="K52" s="1"/>
      <c r="L52" s="1"/>
      <c r="M52" s="4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 t="s">
        <v>73</v>
      </c>
      <c r="D55" s="1"/>
      <c r="E55" s="1"/>
      <c r="F55" s="1"/>
      <c r="G55" s="1"/>
      <c r="H55" s="1"/>
      <c r="I55" s="1"/>
      <c r="J55" s="1"/>
      <c r="K55" s="1"/>
      <c r="L55" s="1"/>
      <c r="M55" s="4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4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6" t="str">
        <f>UPUTE!B23</f>
        <v>verzija 1.0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4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 t="s">
        <v>74</v>
      </c>
      <c r="H98" s="1"/>
      <c r="I98" s="1"/>
      <c r="J98" s="1"/>
      <c r="K98" s="1"/>
      <c r="L98" s="1"/>
      <c r="M98" s="4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49" t="s">
        <v>75</v>
      </c>
      <c r="E99" s="2">
        <f>IF($I$3="Projekt",4,IF($I$3="Portfelj",6,5))</f>
        <v>5</v>
      </c>
      <c r="F99" s="1"/>
      <c r="G99" s="1" t="s">
        <v>76</v>
      </c>
      <c r="H99" s="1"/>
      <c r="I99" s="1"/>
      <c r="J99" s="1"/>
      <c r="K99" s="1"/>
      <c r="L99" s="1"/>
      <c r="M99" s="4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7"/>
      <c r="B100" s="51"/>
      <c r="C100" s="17"/>
      <c r="D100" s="49" t="s">
        <v>77</v>
      </c>
      <c r="E100" s="2">
        <f>IF(E99=4, 28,29)</f>
        <v>29</v>
      </c>
      <c r="F100" s="17"/>
      <c r="G100" s="1" t="s">
        <v>78</v>
      </c>
      <c r="H100" s="17"/>
      <c r="I100" s="17"/>
      <c r="J100" s="17"/>
      <c r="K100" s="17"/>
      <c r="L100" s="17"/>
      <c r="M100" s="18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 x14ac:dyDescent="0.2">
      <c r="A101" s="17"/>
      <c r="B101" s="17"/>
      <c r="C101" s="17"/>
      <c r="D101" s="17"/>
      <c r="E101" s="17"/>
      <c r="F101" s="17"/>
      <c r="G101" s="1" t="s">
        <v>79</v>
      </c>
      <c r="H101" s="17"/>
      <c r="I101" s="17"/>
      <c r="J101" s="17"/>
      <c r="K101" s="17"/>
      <c r="L101" s="17"/>
      <c r="M101" s="18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2">
      <c r="A102" s="17"/>
      <c r="B102" s="17"/>
      <c r="C102" s="17"/>
      <c r="D102" s="17"/>
      <c r="E102" s="17"/>
      <c r="F102" s="17"/>
      <c r="G102" s="1" t="s">
        <v>80</v>
      </c>
      <c r="H102" s="17"/>
      <c r="I102" s="17"/>
      <c r="J102" s="17"/>
      <c r="K102" s="17"/>
      <c r="L102" s="17"/>
      <c r="M102" s="18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8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8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8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8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8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8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8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8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8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8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8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8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8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8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8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8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8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8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8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8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8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8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8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8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8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8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8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8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8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8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8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8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8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8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8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8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8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8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8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8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8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8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8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8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8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8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8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8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8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8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8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8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8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8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8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8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8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8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8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8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8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8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8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8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8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8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8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8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8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8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8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8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8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8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8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8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8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8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8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8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8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8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8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8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8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8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8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8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8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8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8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8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8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8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8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8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8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8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8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8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8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8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8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8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8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8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8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8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8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8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8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8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8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8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8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8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8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8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8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8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8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8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8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8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8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8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8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8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8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8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8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8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8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8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8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8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8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8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8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8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8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8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8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8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8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8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8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8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8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8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8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8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8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8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8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8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8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8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8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8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8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8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8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8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8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8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8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8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8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8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8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8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8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8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8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8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8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8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8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8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8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8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8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8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8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8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8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8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8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8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8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8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8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8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8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8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8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8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8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8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8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8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8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8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8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8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8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8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8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8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8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8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8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8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8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8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8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8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8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8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8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8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8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8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8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8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8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8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8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8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8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8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8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8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8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8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8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8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8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8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8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8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8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8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8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8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8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8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8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8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8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8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8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8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8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8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8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8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8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8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8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8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8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8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8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8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8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8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8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8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8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8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8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8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8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8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8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8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8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8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8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8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8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8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8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8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8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8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8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8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8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8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8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8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8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8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8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8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8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8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8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8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8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8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8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8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8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8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8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8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8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8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8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8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8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8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8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8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8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8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8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8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8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8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8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8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8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8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8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8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8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8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8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8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8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8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8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8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8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8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8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8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8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8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8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8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8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8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8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8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8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8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8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8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8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8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8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8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8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8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8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8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8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8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8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8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8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8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8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8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8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8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8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8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8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8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8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8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8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8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8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8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8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8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8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8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8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8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8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8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8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8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8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8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8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8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8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8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8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8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8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8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8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8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8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8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8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8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8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8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8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8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8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8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8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8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8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8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8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8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8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8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8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8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8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8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8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8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8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8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8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8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8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8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8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8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8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8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8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8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8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8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8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8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8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8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8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8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8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8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8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8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8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8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8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8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8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8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8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8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8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8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8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8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8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8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8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8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8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8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8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8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8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8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8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8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8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8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8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8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8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8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8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8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8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8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8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8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8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8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8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8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8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8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8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8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8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8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8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8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8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8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8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8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8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8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8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8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8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8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8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8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8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8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8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8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8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8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8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8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8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8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8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8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8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8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8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8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8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8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8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8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8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8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8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8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8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8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8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8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8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8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8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8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8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8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8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8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8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8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8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8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8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8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8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8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8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8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8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8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8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8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8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8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8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8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8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8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8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8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8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8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8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8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8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8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8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8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8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8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8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8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8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8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8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8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8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8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8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8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8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8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8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8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8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8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8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8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8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8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8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8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8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8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8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8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8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8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8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8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8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8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8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8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8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8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8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8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8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8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8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8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8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8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8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8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8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8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8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8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8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8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8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8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8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8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8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8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8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8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8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8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8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8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8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8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8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8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8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8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8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8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8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8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8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8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8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8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8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8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8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8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8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8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8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8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8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8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8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8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8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8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8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8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8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8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8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8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8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8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8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8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8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8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8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8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8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8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8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8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8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8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8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8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8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8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8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8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8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8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8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8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8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8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8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8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8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8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8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8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8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8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8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8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8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8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8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8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8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8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8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8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8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8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8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8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8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8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8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8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8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8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8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8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8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8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8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8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8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8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8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8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8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8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8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8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8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8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8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8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8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8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8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8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8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8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8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8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8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8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8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8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8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8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8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8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8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8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8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8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8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8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8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8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8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8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8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8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8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8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8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8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8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8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8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8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8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8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8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8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8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8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8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8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8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8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8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8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8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8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8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8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8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8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8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8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8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8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8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8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8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8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8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8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8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8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8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8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8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8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8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8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8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8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8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8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8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8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8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8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8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8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8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8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8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8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8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8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8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8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8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8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8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8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8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8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8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8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8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8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8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8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8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8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8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8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8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8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8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8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8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8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8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8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8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8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8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8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8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8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8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8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8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8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8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8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8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8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8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8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8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8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8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8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8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8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8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8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8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8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8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8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8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8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8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8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8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8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 ht="12.75" customHeight="1" x14ac:dyDescent="0.2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8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</sheetData>
  <mergeCells count="35">
    <mergeCell ref="G42:J42"/>
    <mergeCell ref="G43:J43"/>
    <mergeCell ref="G52:J52"/>
    <mergeCell ref="G31:J31"/>
    <mergeCell ref="G32:J32"/>
    <mergeCell ref="G33:J33"/>
    <mergeCell ref="G34:J34"/>
    <mergeCell ref="G35:J35"/>
    <mergeCell ref="G36:J36"/>
    <mergeCell ref="G37:J37"/>
    <mergeCell ref="G30:J30"/>
    <mergeCell ref="G38:J38"/>
    <mergeCell ref="G39:J39"/>
    <mergeCell ref="G40:J40"/>
    <mergeCell ref="G41:J41"/>
    <mergeCell ref="G22:J22"/>
    <mergeCell ref="G23:J23"/>
    <mergeCell ref="G24:J24"/>
    <mergeCell ref="G25:J25"/>
    <mergeCell ref="G26:J26"/>
    <mergeCell ref="G17:J17"/>
    <mergeCell ref="G18:J18"/>
    <mergeCell ref="G19:J19"/>
    <mergeCell ref="G20:J20"/>
    <mergeCell ref="G21:J21"/>
    <mergeCell ref="G9:J9"/>
    <mergeCell ref="G10:J10"/>
    <mergeCell ref="G11:J11"/>
    <mergeCell ref="G12:J12"/>
    <mergeCell ref="G13:J13"/>
    <mergeCell ref="D3:E3"/>
    <mergeCell ref="B5:C5"/>
    <mergeCell ref="D5:J5"/>
    <mergeCell ref="B7:C7"/>
    <mergeCell ref="G7:J7"/>
  </mergeCells>
  <conditionalFormatting sqref="D9:E13">
    <cfRule type="cellIs" dxfId="8" priority="1" operator="equal">
      <formula>2</formula>
    </cfRule>
    <cfRule type="cellIs" dxfId="7" priority="2" operator="equal">
      <formula>3</formula>
    </cfRule>
    <cfRule type="cellIs" dxfId="6" priority="3" operator="equal">
      <formula>1</formula>
    </cfRule>
  </conditionalFormatting>
  <conditionalFormatting sqref="D17:E26">
    <cfRule type="cellIs" dxfId="5" priority="4" operator="equal">
      <formula>2</formula>
    </cfRule>
    <cfRule type="cellIs" dxfId="4" priority="5" operator="equal">
      <formula>3</formula>
    </cfRule>
    <cfRule type="cellIs" dxfId="3" priority="6" operator="equal">
      <formula>1</formula>
    </cfRule>
  </conditionalFormatting>
  <conditionalFormatting sqref="D30:E44">
    <cfRule type="cellIs" dxfId="2" priority="7" operator="equal">
      <formula>2</formula>
    </cfRule>
    <cfRule type="cellIs" dxfId="1" priority="8" operator="equal">
      <formula>3</formula>
    </cfRule>
    <cfRule type="cellIs" dxfId="0" priority="9" operator="equal">
      <formula>1</formula>
    </cfRule>
  </conditionalFormatting>
  <dataValidations count="4">
    <dataValidation type="decimal" allowBlank="1" showDropDown="1" showErrorMessage="1" sqref="D9:E13 D17:E26 D30:E44" xr:uid="{00000000-0002-0000-0200-000000000000}">
      <formula1>1</formula1>
      <formula2>3</formula2>
    </dataValidation>
    <dataValidation type="list" allowBlank="1" showDropDown="1" showErrorMessage="1" sqref="G3" xr:uid="{00000000-0002-0000-0200-000001000000}">
      <formula1>"A,B,C,D"</formula1>
    </dataValidation>
    <dataValidation type="list" allowBlank="1" showErrorMessage="1" sqref="I3" xr:uid="{00000000-0002-0000-0200-000002000000}">
      <formula1>"Projekt,Program,Portfelj"</formula1>
    </dataValidation>
    <dataValidation type="decimal" allowBlank="1" showErrorMessage="1" sqref="F9:F13 F17:F26 F30:F44" xr:uid="{00000000-0002-0000-0200-000003000000}">
      <formula1>0</formula1>
      <formula2>10</formula2>
    </dataValidation>
  </dataValidations>
  <pageMargins left="0.75000000000000011" right="0.75000000000000011" top="0.5" bottom="0.5" header="0" footer="0"/>
  <pageSetup paperSize="9" orientation="landscape"/>
  <headerFooter>
    <oddFooter>&amp;L000000IPMA ICR Handbook_x000D_FF0000IPMA Internal Document&amp;C000000Page &amp;P of &amp;R000000Self-Assessment_x000D_v0.5, 20.06.2016</oddFooter>
  </headerFooter>
  <rowBreaks count="1" manualBreakCount="1">
    <brk id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UPUTE</vt:lpstr>
      <vt:lpstr>PRIMJER</vt:lpstr>
      <vt:lpstr>BODOVI KANDIDATA</vt:lpstr>
      <vt:lpstr>'BODOVI KANDIDATA'!Z_84812833_A7E2_4E6A_B2C2_E5D291715A5A_.wvu.Cols</vt:lpstr>
      <vt:lpstr>PRIMJER!Z_84812833_A7E2_4E6A_B2C2_E5D291715A5A_.wvu.Cols</vt:lpstr>
      <vt:lpstr>'BODOVI KANDIDATA'!Z_84812833_A7E2_4E6A_B2C2_E5D291715A5A_.wvu.PrintArea</vt:lpstr>
      <vt:lpstr>PRIMJER!Z_84812833_A7E2_4E6A_B2C2_E5D291715A5A_.wvu.PrintArea</vt:lpstr>
      <vt:lpstr>UPUTE!Z_84812833_A7E2_4E6A_B2C2_E5D291715A5A_.wvu.PrintArea</vt:lpstr>
      <vt:lpstr>'BODOVI KANDIDATA'!Z_C290C7ED_5234_408D_8347_5F0C7054228A_.wvu.PrintArea</vt:lpstr>
      <vt:lpstr>PRIMJER!Z_C290C7ED_5234_408D_8347_5F0C7054228A_.wvu.PrintArea</vt:lpstr>
      <vt:lpstr>UPUTE!Z_C290C7ED_5234_408D_8347_5F0C7054228A_.wvu.PrintArea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Duncan</dc:creator>
  <cp:lastModifiedBy>Jasna Bojanić Dujmović</cp:lastModifiedBy>
  <dcterms:created xsi:type="dcterms:W3CDTF">2016-04-15T13:56:41Z</dcterms:created>
  <dcterms:modified xsi:type="dcterms:W3CDTF">2024-07-25T21:45:19Z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1ffe9-42de-443c-aef6-86a7b9ca47f5_Enabled">
    <vt:lpwstr>true</vt:lpwstr>
  </property>
  <property fmtid="{D5CDD505-2E9C-101B-9397-08002B2CF9AE}" pid="3" name="MSIP_Label_b8b1ffe9-42de-443c-aef6-86a7b9ca47f5_SetDate">
    <vt:lpwstr>2024-07-25T15:02:10Z</vt:lpwstr>
  </property>
  <property fmtid="{D5CDD505-2E9C-101B-9397-08002B2CF9AE}" pid="4" name="MSIP_Label_b8b1ffe9-42de-443c-aef6-86a7b9ca47f5_Method">
    <vt:lpwstr>Standard</vt:lpwstr>
  </property>
  <property fmtid="{D5CDD505-2E9C-101B-9397-08002B2CF9AE}" pid="5" name="MSIP_Label_b8b1ffe9-42de-443c-aef6-86a7b9ca47f5_Name">
    <vt:lpwstr>Internal</vt:lpwstr>
  </property>
  <property fmtid="{D5CDD505-2E9C-101B-9397-08002B2CF9AE}" pid="6" name="MSIP_Label_b8b1ffe9-42de-443c-aef6-86a7b9ca47f5_SiteId">
    <vt:lpwstr>70d04d7a-e805-459b-96ac-35bc9f7762b7</vt:lpwstr>
  </property>
  <property fmtid="{D5CDD505-2E9C-101B-9397-08002B2CF9AE}" pid="7" name="MSIP_Label_b8b1ffe9-42de-443c-aef6-86a7b9ca47f5_ActionId">
    <vt:lpwstr>5d1a4334-c77f-4899-ae2c-4ef543ebb68c</vt:lpwstr>
  </property>
  <property fmtid="{D5CDD505-2E9C-101B-9397-08002B2CF9AE}" pid="8" name="MSIP_Label_b8b1ffe9-42de-443c-aef6-86a7b9ca47f5_ContentBits">
    <vt:lpwstr>0</vt:lpwstr>
  </property>
</Properties>
</file>